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57" documentId="13_ncr:1_{F6CB121F-512D-4AA6-A0C1-0FB36C537598}" xr6:coauthVersionLast="47" xr6:coauthVersionMax="47" xr10:uidLastSave="{CFCE664C-78C9-42A2-B91E-75FF01632AF7}"/>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2" i="6"/>
  <c r="B3" i="6"/>
  <c r="B4" i="6"/>
  <c r="B5" i="6"/>
  <c r="B6" i="6"/>
  <c r="B7" i="6"/>
  <c r="B8" i="6"/>
  <c r="B9" i="6"/>
  <c r="B10" i="6"/>
  <c r="B11" i="6"/>
  <c r="G2" i="6"/>
  <c r="G3" i="6"/>
  <c r="G4" i="6"/>
  <c r="G5" i="6"/>
  <c r="G6" i="6"/>
  <c r="G7" i="6"/>
  <c r="G8" i="6"/>
  <c r="G9" i="6"/>
  <c r="G10" i="6"/>
  <c r="G11" i="6"/>
  <c r="I2" i="6"/>
  <c r="I3" i="6"/>
  <c r="I4" i="6"/>
  <c r="I5" i="6"/>
  <c r="I6" i="6"/>
  <c r="I7" i="6"/>
  <c r="I8" i="6"/>
  <c r="I9" i="6"/>
  <c r="I10" i="6"/>
  <c r="I11" i="6"/>
  <c r="J2" i="6"/>
  <c r="J3" i="6"/>
  <c r="J4" i="6"/>
  <c r="J5" i="6"/>
  <c r="J6" i="6"/>
  <c r="J7" i="6"/>
  <c r="J8" i="6"/>
  <c r="J9" i="6"/>
  <c r="J10" i="6"/>
  <c r="J11" i="6"/>
  <c r="L2" i="6"/>
  <c r="L3" i="6"/>
  <c r="L4" i="6"/>
  <c r="L5" i="6"/>
  <c r="L6" i="6"/>
  <c r="L7" i="6"/>
  <c r="L8" i="6"/>
  <c r="L9" i="6"/>
  <c r="L10" i="6"/>
  <c r="L1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<sst xmlns="http://schemas.openxmlformats.org/spreadsheetml/2006/main" count="180281" uniqueCount="39125">
  <si>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</si>
  <si>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</si>
  <si>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</si>
  <si>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</si>
  <si>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</si>
  <si>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</si>
  <si>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</si>
  <si>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</si>
  <si>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</si>
  <si>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</si>
  <si>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</si>
  <si>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</si>
  <si>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</si>
  <si>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</si>
  <si>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</si>
  <si>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</si>
  <si>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</si>
  <si>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</si>
  <si>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</si>
  <si>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</si>
  <si>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</si>
  <si>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</si>
  <si>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</si>
  <si>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</si>
  <si>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</si>
  <si>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</si>
  <si>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</si>
  <si>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</si>
  <si>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</si>
  <si>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</si>
  <si>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</si>
  <si>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</si>
  <si>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</si>
  <si>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</si>
  <si>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</si>
  <si>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</si>
  <si>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</si>
  <si>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</si>
  <si>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</si>
  <si>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</si>
  <si>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</si>
  <si>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</si>
  <si>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</si>
  <si>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</si>
  <si>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</si>
  <si>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</si>
  <si>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</si>
  <si>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</si>
  <si>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</si>
  <si>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</si>
  <si>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</si>
  <si>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</si>
  <si>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</si>
  <si>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</si>
  <si>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</si>
  <si>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</si>
  <si>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</si>
  <si>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</si>
  <si>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</si>
  <si>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</si>
  <si>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</si>
  <si>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</si>
  <si>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</si>
  <si>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</si>
  <si>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</si>
  <si>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</si>
  <si>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</si>
  <si>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</si>
  <si>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</si>
  <si>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</si>
  <si>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</si>
  <si>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</si>
  <si>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</si>
  <si>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</si>
  <si>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</si>
  <si>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</si>
  <si>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</si>
  <si>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</si>
  <si>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</si>
  <si>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</si>
  <si>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</si>
  <si>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</si>
  <si>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</si>
  <si>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</si>
  <si>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</si>
  <si>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</si>
  <si>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</si>
  <si>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</si>
  <si>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</si>
  <si>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</si>
  <si>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</si>
  <si>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</si>
  <si>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</si>
  <si>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</si>
  <si>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</si>
  <si>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</si>
  <si>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</si>
  <si>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</si>
  <si>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</si>
  <si>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</si>
  <si>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</si>
  <si>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</si>
  <si>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</si>
  <si>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</si>
  <si>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</si>
  <si>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</si>
  <si>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</si>
  <si>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</si>
  <si>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</si>
  <si>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</si>
  <si>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</si>
  <si>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</si>
  <si>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</si>
  <si>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</si>
  <si>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</si>
  <si>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</si>
  <si>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</si>
  <si>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</si>
  <si>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</si>
  <si>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</si>
  <si>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</si>
  <si>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</si>
  <si>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</si>
  <si>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</si>
  <si>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</si>
  <si>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</si>
  <si>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</si>
  <si>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</si>
  <si>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</si>
  <si>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</si>
  <si>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</si>
  <si>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</si>
  <si>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</si>
  <si>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</si>
  <si>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</si>
  <si>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</si>
  <si>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</si>
  <si>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</si>
  <si>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</si>
  <si>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</si>
  <si>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</si>
  <si>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</si>
  <si>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</si>
  <si>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</si>
  <si>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</si>
  <si>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</si>
  <si>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</si>
  <si>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</si>
  <si>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</si>
  <si>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</si>
  <si>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</si>
  <si>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</si>
  <si>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</si>
  <si>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</si>
  <si>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</si>
  <si>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</si>
  <si>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</si>
  <si>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</si>
  <si>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</si>
  <si>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</si>
  <si>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</si>
  <si>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</si>
  <si>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</si>
  <si>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</si>
  <si>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</si>
  <si>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</si>
  <si>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</si>
  <si>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</si>
  <si>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</si>
  <si>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</si>
  <si>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</si>
  <si>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</si>
  <si>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</si>
  <si>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</si>
  <si>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</si>
  <si>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</si>
  <si>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</si>
  <si>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</si>
  <si>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</si>
  <si>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</si>
  <si>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</si>
  <si>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</si>
  <si>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</si>
  <si>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</si>
  <si>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</si>
  <si>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</si>
  <si>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</si>
  <si>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</si>
  <si>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</si>
  <si>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</si>
  <si>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</si>
  <si>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</si>
  <si>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</si>
  <si>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</si>
  <si>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</si>
  <si>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</si>
  <si>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</si>
  <si>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</si>
  <si>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</si>
  <si>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</si>
  <si>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</si>
  <si>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</si>
  <si>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</si>
  <si>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</si>
  <si>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</si>
  <si>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</si>
  <si>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</si>
  <si>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</si>
  <si>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</si>
  <si>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</si>
  <si>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</si>
  <si>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</si>
  <si>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</si>
  <si>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</si>
  <si>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</si>
  <si>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</si>
  <si>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</si>
  <si>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</si>
  <si>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</si>
  <si>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</si>
  <si>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</si>
  <si>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</si>
  <si>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</si>
  <si>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</si>
  <si>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</si>
  <si>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</si>
  <si>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</si>
  <si>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</si>
  <si>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</si>
  <si>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</si>
  <si>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</si>
  <si>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</si>
  <si>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</si>
  <si>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</si>
  <si>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</si>
  <si>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</si>
  <si>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</si>
  <si>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</si>
  <si>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</si>
  <si>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</si>
  <si>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</si>
  <si>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</si>
  <si>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</si>
  <si>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</si>
  <si>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</si>
  <si>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</si>
  <si>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</si>
  <si>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</si>
  <si>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</si>
  <si>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</si>
  <si>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</si>
  <si>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</si>
  <si>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</si>
  <si>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</si>
  <si>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</si>
  <si>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</si>
  <si>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</si>
  <si>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</si>
  <si>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</si>
  <si>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</si>
  <si>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</si>
  <si>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</si>
  <si>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</si>
  <si>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</si>
  <si>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</si>
  <si>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</si>
  <si>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</si>
  <si>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</si>
  <si>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</si>
  <si>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</si>
  <si>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</si>
  <si>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</si>
  <si>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</si>
  <si>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</si>
  <si>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</si>
  <si>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</si>
  <si>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</si>
  <si>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</si>
  <si>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</si>
  <si>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</si>
  <si>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</si>
  <si>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</si>
  <si>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</si>
  <si>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</si>
  <si>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</si>
  <si>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</si>
  <si>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</si>
  <si>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</si>
  <si>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</si>
  <si>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</si>
  <si>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</si>
  <si>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</si>
  <si>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</si>
  <si>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</si>
  <si>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</si>
  <si>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</si>
  <si>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</si>
  <si>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</si>
  <si>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</si>
  <si>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</si>
  <si>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</si>
  <si>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</si>
  <si>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</si>
  <si>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</si>
  <si>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</si>
  <si>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</si>
  <si>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</si>
  <si>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</si>
  <si>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</si>
  <si>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</si>
  <si>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</si>
  <si>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</si>
  <si>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</si>
  <si>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</si>
  <si>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</si>
  <si>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</si>
  <si>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</si>
  <si>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</si>
  <si>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</si>
  <si>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</si>
  <si>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</si>
  <si>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</si>
  <si>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</si>
  <si>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</si>
  <si>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</si>
  <si>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</si>
  <si>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</si>
  <si>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</si>
  <si>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</si>
  <si>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</si>
  <si>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</si>
  <si>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</si>
  <si>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</si>
  <si>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</si>
  <si>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</si>
  <si>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</si>
  <si>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</si>
  <si>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</si>
  <si>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</si>
  <si>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</si>
  <si>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</si>
  <si>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</si>
  <si>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</si>
  <si>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</si>
  <si>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</si>
  <si>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</si>
  <si>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</si>
  <si>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</si>
  <si>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</si>
  <si>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</si>
  <si>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</si>
  <si>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</si>
  <si>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</si>
  <si>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</si>
  <si>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</si>
  <si>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</si>
  <si>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</si>
  <si>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</si>
  <si>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</si>
  <si>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</si>
  <si>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</si>
  <si>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</si>
  <si>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</si>
  <si>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</si>
  <si>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</si>
  <si>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</si>
  <si>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</si>
  <si>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</si>
  <si>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</si>
  <si>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</si>
  <si>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</si>
  <si>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</si>
  <si>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</si>
  <si>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</si>
  <si>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</si>
  <si>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</si>
  <si>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</si>
  <si>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</si>
  <si>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</si>
  <si>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</si>
  <si>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</si>
  <si>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</si>
  <si>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</si>
  <si>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</si>
  <si>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</si>
  <si>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</si>
  <si>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</si>
  <si>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</si>
  <si>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</si>
  <si>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</si>
  <si>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</si>
  <si>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</si>
  <si>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</si>
  <si>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</si>
  <si>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</si>
  <si>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</si>
  <si>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</si>
  <si>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</si>
  <si>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</si>
  <si>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</si>
  <si>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</si>
  <si>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</si>
  <si>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</si>
  <si>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</si>
  <si>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</si>
  <si>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</si>
  <si>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</si>
  <si>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</si>
  <si>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</si>
  <si>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</si>
  <si>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</si>
  <si>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</si>
  <si>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</si>
  <si>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</si>
  <si>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</si>
  <si>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</si>
  <si>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</si>
  <si>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</si>
  <si>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</si>
  <si>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</si>
  <si>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</si>
  <si>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</si>
  <si>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</si>
  <si>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</si>
  <si>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</si>
  <si>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</si>
  <si>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</si>
  <si>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</si>
  <si>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</si>
  <si>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</si>
  <si>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</si>
  <si>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</si>
  <si>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</si>
  <si>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</si>
  <si>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</si>
  <si>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</si>
  <si>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</si>
  <si>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</si>
  <si>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</si>
  <si>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</si>
  <si>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</si>
  <si>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</si>
  <si>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</si>
  <si>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</si>
  <si>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</si>
  <si>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</si>
  <si>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</si>
  <si>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</si>
  <si>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</si>
  <si>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</si>
  <si>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</si>
  <si>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</si>
  <si>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</si>
  <si>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</si>
  <si>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</si>
  <si>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</si>
  <si>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</si>
  <si>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</si>
  <si>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</si>
  <si>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</si>
  <si>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</si>
  <si>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</si>
  <si>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</si>
  <si>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</si>
  <si>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</si>
  <si>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</si>
  <si>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</si>
  <si>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</si>
  <si>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</si>
  <si>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</si>
  <si>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</si>
  <si>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</si>
  <si>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</si>
  <si>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</si>
  <si>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</si>
  <si>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</si>
  <si>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</si>
  <si>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</si>
  <si>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</si>
  <si>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</si>
  <si>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</si>
  <si>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</si>
  <si>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</si>
  <si>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</si>
  <si>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</si>
  <si>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</si>
  <si>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</si>
  <si>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</si>
  <si>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</si>
  <si>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</si>
  <si>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</si>
  <si>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</si>
  <si>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</si>
  <si>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</si>
  <si>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</si>
  <si>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</si>
  <si>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</si>
  <si>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</si>
  <si>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</si>
  <si>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</si>
  <si>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</si>
  <si>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</si>
  <si>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</si>
  <si>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</si>
  <si>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</si>
  <si>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</si>
  <si>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</si>
  <si>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</si>
  <si>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</si>
  <si>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</si>
  <si>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</si>
  <si>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</si>
  <si>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</si>
  <si>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</si>
  <si>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</si>
  <si>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</si>
  <si>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</si>
  <si>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</si>
  <si>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</si>
  <si>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</si>
  <si>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</si>
  <si>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</si>
  <si>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</si>
  <si>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</si>
  <si>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</si>
  <si>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</si>
  <si>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</si>
  <si>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</si>
  <si>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</si>
  <si>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</si>
  <si>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</si>
  <si>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</si>
  <si>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</si>
  <si>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</si>
  <si>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</si>
  <si>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</si>
  <si>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</si>
  <si>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</si>
  <si>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</si>
  <si>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</si>
  <si>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</si>
  <si>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</si>
  <si>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</si>
  <si>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</si>
  <si>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</si>
  <si>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</si>
  <si>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</si>
  <si>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</si>
  <si>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</si>
  <si>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</si>
  <si>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</si>
  <si>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</si>
  <si>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</si>
  <si>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</si>
  <si>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</si>
  <si>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</si>
  <si>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</si>
  <si>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</si>
  <si>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</si>
  <si>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</si>
  <si>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</si>
  <si>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</si>
  <si>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</si>
  <si>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</si>
  <si>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</si>
  <si>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</si>
  <si>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</si>
  <si>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</si>
  <si>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</si>
  <si>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</si>
  <si>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</si>
  <si>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</si>
  <si>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</si>
  <si>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</si>
  <si>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</si>
  <si>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</si>
  <si>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</si>
  <si>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</si>
  <si>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</si>
  <si>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</si>
  <si>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</si>
  <si>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</si>
  <si>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</si>
  <si>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</si>
  <si>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</si>
  <si>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</si>
  <si>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</si>
  <si>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</si>
  <si>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</si>
  <si>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</si>
  <si>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</si>
  <si>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</si>
  <si>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</si>
  <si>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</si>
  <si>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</si>
  <si>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</si>
  <si>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</si>
  <si>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</si>
  <si>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</si>
  <si>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</si>
  <si>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</si>
  <si>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</si>
  <si>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</si>
  <si>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</si>
  <si>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</si>
  <si>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</si>
  <si>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</si>
  <si>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</si>
  <si>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</si>
  <si>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</si>
  <si>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</si>
  <si>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</si>
  <si>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</si>
  <si>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</si>
  <si>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</si>
  <si>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</si>
  <si>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</si>
  <si>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</si>
  <si>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</si>
  <si>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</si>
  <si>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</si>
  <si>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</si>
  <si>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</si>
  <si>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</si>
  <si>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</si>
  <si>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</si>
  <si>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</si>
  <si>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</si>
  <si>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</si>
  <si>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</si>
  <si>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</si>
  <si>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</si>
  <si>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</si>
  <si>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</si>
  <si>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</si>
  <si>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</si>
  <si>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</si>
  <si>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</si>
  <si>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</si>
  <si>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</si>
  <si>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</si>
  <si>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</si>
  <si>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</si>
  <si>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</si>
  <si>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</si>
  <si>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</si>
  <si>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</si>
  <si>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</si>
  <si>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</si>
  <si>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</si>
  <si>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</si>
  <si>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</si>
  <si>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</si>
  <si>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</si>
  <si>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</si>
  <si>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</si>
  <si>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</si>
  <si>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</si>
  <si>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</si>
  <si>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</si>
  <si>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</si>
  <si>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</si>
  <si>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</si>
  <si>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</si>
  <si>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</si>
  <si>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</si>
  <si>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</si>
  <si>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</si>
  <si>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</si>
  <si>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</si>
  <si>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</si>
  <si>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</si>
  <si>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</si>
  <si>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</si>
  <si>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</si>
  <si>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</si>
  <si>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</si>
  <si>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</si>
  <si>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</si>
  <si>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</si>
  <si>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</si>
  <si>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</si>
  <si>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</si>
  <si>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</si>
  <si>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</si>
  <si>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</si>
  <si>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</si>
  <si>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</si>
  <si>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</si>
  <si>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</si>
  <si>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</si>
  <si>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</si>
  <si>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</si>
  <si>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</si>
  <si>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</si>
  <si>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</si>
  <si>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</si>
  <si>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</si>
  <si>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</si>
  <si>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</si>
  <si>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</si>
  <si>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</si>
  <si>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</si>
  <si>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</si>
  <si>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</si>
  <si>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</si>
  <si>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</si>
  <si>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</si>
  <si>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</si>
  <si>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</si>
  <si>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</si>
  <si>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</si>
  <si>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</si>
  <si>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</si>
  <si>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</si>
  <si>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</si>
  <si>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</si>
  <si>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</si>
  <si>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</si>
  <si>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</si>
  <si>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</si>
  <si>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</si>
  <si>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</si>
  <si>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</si>
  <si>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</si>
  <si>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</si>
  <si>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</si>
  <si>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</si>
  <si>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</si>
  <si>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</si>
  <si>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</si>
  <si>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</si>
  <si>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</si>
  <si>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</si>
  <si>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</si>
  <si>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</si>
  <si>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</si>
  <si>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</si>
  <si>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</si>
  <si>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</si>
  <si>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</si>
  <si>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</si>
  <si>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</si>
  <si>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</si>
  <si>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</si>
  <si>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</si>
  <si>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</si>
  <si>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</si>
  <si>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</si>
  <si>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</si>
  <si>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</si>
  <si>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</si>
  <si>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</si>
  <si>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</si>
  <si>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</si>
  <si>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</si>
  <si>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</si>
  <si>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</si>
  <si>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</si>
  <si>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</si>
  <si>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</si>
  <si>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</si>
  <si>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</si>
  <si>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</si>
  <si>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</si>
  <si>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</si>
  <si>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</si>
  <si>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</si>
  <si>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</si>
  <si>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</si>
  <si>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</si>
  <si>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</si>
  <si>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</si>
  <si>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</si>
  <si>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</si>
  <si>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</si>
  <si>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</si>
  <si>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</si>
  <si>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</si>
  <si>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</si>
  <si>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</si>
  <si>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</si>
  <si>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</si>
  <si>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</si>
  <si>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</si>
  <si>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</si>
  <si>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</si>
  <si>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</si>
  <si>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</si>
  <si>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</si>
  <si>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</si>
  <si>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</si>
  <si>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</si>
  <si>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</si>
  <si>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</si>
  <si>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</si>
  <si>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</si>
  <si>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</si>
  <si>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</si>
  <si>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</si>
  <si>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</si>
  <si>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</si>
  <si>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</si>
  <si>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</si>
  <si>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</si>
  <si>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</si>
  <si>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</si>
  <si>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</si>
  <si>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</si>
  <si>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</si>
  <si>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</si>
  <si>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</si>
  <si>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</si>
  <si>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</si>
  <si>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</si>
  <si>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</si>
  <si>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</si>
  <si>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</si>
  <si>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</si>
  <si>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</si>
  <si>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</si>
  <si>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</si>
  <si>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</si>
  <si>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</si>
  <si>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</si>
  <si>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</si>
  <si>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</si>
  <si>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</si>
  <si>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</si>
  <si>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</si>
  <si>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</si>
  <si>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</si>
  <si>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</si>
  <si>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</si>
  <si>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</si>
  <si>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</si>
  <si>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</si>
  <si>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</si>
  <si>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</si>
  <si>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</si>
  <si>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</si>
  <si>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</si>
  <si>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</si>
  <si>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</si>
  <si>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</si>
  <si>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</si>
  <si>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</si>
  <si>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</si>
  <si>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</si>
  <si>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</si>
  <si>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</si>
  <si>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</si>
  <si>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</si>
  <si>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</si>
  <si>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</si>
  <si>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</si>
  <si>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</si>
  <si>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</si>
  <si>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</si>
  <si>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</si>
  <si>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</si>
  <si>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</si>
  <si>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</si>
  <si>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</si>
  <si>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</si>
  <si>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</si>
  <si>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</si>
  <si>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</si>
  <si>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</si>
  <si>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</si>
  <si>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</si>
  <si>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</si>
  <si>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</si>
  <si>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</si>
  <si>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</si>
  <si>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</si>
  <si>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</si>
  <si>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</si>
  <si>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</si>
  <si>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</si>
  <si>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</si>
  <si>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</si>
  <si>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</si>
  <si>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</si>
  <si>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</si>
  <si>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</si>
  <si>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</si>
  <si>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</si>
  <si>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</si>
  <si>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</si>
  <si>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</si>
  <si>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</si>
  <si>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</si>
  <si>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</si>
  <si>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</si>
  <si>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</si>
  <si>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</si>
  <si>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</si>
  <si>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</si>
  <si>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</si>
  <si>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</si>
  <si>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</si>
  <si>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</si>
  <si>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</si>
  <si>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</si>
  <si>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</si>
  <si>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</si>
  <si>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</si>
  <si>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</si>
  <si>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</si>
  <si>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</si>
  <si>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</si>
  <si>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</si>
  <si>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</si>
  <si>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</si>
  <si>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</si>
  <si>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</si>
  <si>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</si>
  <si>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</si>
  <si>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</si>
  <si>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</si>
  <si>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</si>
  <si>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</si>
  <si>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</si>
  <si>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</si>
  <si>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</si>
  <si>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</si>
  <si>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</si>
  <si>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</si>
  <si>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</si>
  <si>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</si>
  <si>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</si>
  <si>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</si>
  <si>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</si>
  <si>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</si>
  <si>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</si>
  <si>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</si>
  <si>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</si>
  <si>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</si>
  <si>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</si>
  <si>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</si>
  <si>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</si>
  <si>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</si>
  <si>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</si>
  <si>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</si>
  <si>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</si>
  <si>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</si>
  <si>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</si>
  <si>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</si>
  <si>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</si>
  <si>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</si>
  <si>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</si>
  <si>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</si>
  <si>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</si>
  <si>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</si>
  <si>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</si>
  <si>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</si>
  <si>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</si>
  <si>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</si>
  <si>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</si>
  <si>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</si>
  <si>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</si>
  <si>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</si>
  <si>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</si>
  <si>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</si>
  <si>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</si>
  <si>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</si>
  <si>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</si>
  <si>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</si>
  <si>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</si>
  <si>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</si>
  <si>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</si>
  <si>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</si>
  <si>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</si>
  <si>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</si>
  <si>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</si>
  <si>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</si>
  <si>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</si>
  <si>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</si>
  <si>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</si>
  <si>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</si>
  <si>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</si>
  <si>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</si>
  <si>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</si>
  <si>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</si>
  <si>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</si>
  <si>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</si>
  <si>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</si>
  <si>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</si>
  <si>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</si>
  <si>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</si>
  <si>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</si>
  <si>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</si>
  <si>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</si>
  <si>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</si>
  <si>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</si>
  <si>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</si>
  <si>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</si>
  <si>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</si>
  <si>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</si>
  <si>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</si>
  <si>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</si>
  <si>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</si>
  <si>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</si>
  <si>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</si>
  <si>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</si>
  <si>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</si>
  <si>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</si>
  <si>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</si>
  <si>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</si>
  <si>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</si>
  <si>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</si>
  <si>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</si>
  <si>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</si>
  <si>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</si>
  <si>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</si>
  <si>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</si>
  <si>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</si>
  <si>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</si>
  <si>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</si>
  <si>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</si>
  <si>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</si>
  <si>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</si>
  <si>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</si>
  <si>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</si>
  <si>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</si>
  <si>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</si>
  <si>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</si>
  <si>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</si>
  <si>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</si>
  <si>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</si>
  <si>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</si>
  <si>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</si>
  <si>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</si>
  <si>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</si>
  <si>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</si>
  <si>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</si>
  <si>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</si>
  <si>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</si>
  <si>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</si>
  <si>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</si>
  <si>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</si>
  <si>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</si>
  <si>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</si>
  <si>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</si>
  <si>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</si>
  <si>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</si>
  <si>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</si>
  <si>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</si>
  <si>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</si>
  <si>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</si>
  <si>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</si>
  <si>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</si>
  <si>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</si>
  <si>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</si>
  <si>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</si>
  <si>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</si>
  <si>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</si>
  <si>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</si>
  <si>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</si>
  <si>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</si>
  <si>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</si>
  <si>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</si>
  <si>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</si>
  <si>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</si>
  <si>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</si>
  <si>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</si>
  <si>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</si>
  <si>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</si>
  <si>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</si>
  <si>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</si>
  <si>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</si>
  <si>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</si>
  <si>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</si>
  <si>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</si>
  <si>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</si>
  <si>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</si>
  <si>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</si>
  <si>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</si>
  <si>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</si>
  <si>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</si>
  <si>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</si>
  <si>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</si>
  <si>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</si>
  <si>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</si>
  <si>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</si>
  <si>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</si>
  <si>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</si>
  <si>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</si>
  <si>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</si>
  <si>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</si>
  <si>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</si>
  <si>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</si>
  <si>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</si>
  <si>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</si>
  <si>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</si>
  <si>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</si>
  <si>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</si>
  <si>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</si>
  <si>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</si>
  <si>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</si>
  <si>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</si>
  <si>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</si>
  <si>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</si>
  <si>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</si>
  <si>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</si>
  <si>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</si>
  <si>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</si>
  <si>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</si>
  <si>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</si>
  <si>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</si>
  <si>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</si>
  <si>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</si>
  <si>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</si>
  <si>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</si>
  <si>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</si>
  <si>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</si>
  <si>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</si>
  <si>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</si>
  <si>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</si>
  <si>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</si>
  <si>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</si>
  <si>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</si>
  <si>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</si>
  <si>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</si>
  <si>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</si>
  <si>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</si>
  <si>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</si>
  <si>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</si>
  <si>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</si>
  <si>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</si>
  <si>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</si>
  <si>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</si>
  <si>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</si>
  <si>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</si>
  <si>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</si>
  <si>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</si>
  <si>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</si>
  <si>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</si>
  <si>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</si>
  <si>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</si>
  <si>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</si>
  <si>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</si>
  <si>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</si>
  <si>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</si>
  <si>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</si>
  <si>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</si>
  <si>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</si>
  <si>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</si>
  <si>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</si>
  <si>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</si>
  <si>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</si>
  <si>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</si>
  <si>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</si>
  <si>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</si>
  <si>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</si>
  <si>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</si>
  <si>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</si>
  <si>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</si>
  <si>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</si>
  <si>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</si>
  <si>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</si>
  <si>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</si>
  <si>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</si>
  <si>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</si>
  <si>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</si>
  <si>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</si>
  <si>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</si>
  <si>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</si>
  <si>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</si>
  <si>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</si>
  <si>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</si>
  <si>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</si>
  <si>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</si>
  <si>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</si>
  <si>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</si>
  <si>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</si>
  <si>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</si>
  <si>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</si>
  <si>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</si>
  <si>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</si>
  <si>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</si>
  <si>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</si>
  <si>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</si>
  <si>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</si>
  <si>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</si>
  <si>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</si>
  <si>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</si>
  <si>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</si>
  <si>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</si>
  <si>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</si>
  <si>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</si>
  <si>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</si>
  <si>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</si>
  <si>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</si>
  <si>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</si>
  <si>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</si>
  <si>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</si>
  <si>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</si>
  <si>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</si>
  <si>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</si>
  <si>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</si>
  <si>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</si>
  <si>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</si>
  <si>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</si>
  <si>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</si>
  <si>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</si>
  <si>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</si>
  <si>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</si>
  <si>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</si>
  <si>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</si>
  <si>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</si>
  <si>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</si>
  <si>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</si>
  <si>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</si>
  <si>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</si>
  <si>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</si>
  <si>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</si>
  <si>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</si>
  <si>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</si>
  <si>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</si>
  <si>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</si>
  <si>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</si>
  <si>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</si>
  <si>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</si>
  <si>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</si>
  <si>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</si>
  <si>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</si>
  <si>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</si>
  <si>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</si>
  <si>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</si>
  <si>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</si>
  <si>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</si>
  <si>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</si>
  <si>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</si>
  <si>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</si>
  <si>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</si>
  <si>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</si>
  <si>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</si>
  <si>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</si>
  <si>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</si>
  <si>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</si>
  <si>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</si>
  <si>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</si>
  <si>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</si>
  <si>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</si>
  <si>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</si>
  <si>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</si>
  <si>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</si>
  <si>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</si>
  <si>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</si>
  <si>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</si>
  <si>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</si>
  <si>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</si>
  <si>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</si>
  <si>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</si>
  <si>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</si>
  <si>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</si>
  <si>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</si>
  <si>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</si>
  <si>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</si>
  <si>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</si>
  <si>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</si>
  <si>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</si>
  <si>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</si>
  <si>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</si>
  <si>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</si>
  <si>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</si>
  <si>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</si>
  <si>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</si>
  <si>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</si>
  <si>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</si>
  <si>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</si>
  <si>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</si>
  <si>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</si>
  <si>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</si>
  <si>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</si>
  <si>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</si>
  <si>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</si>
  <si>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</si>
  <si>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</si>
  <si>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</si>
  <si>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</si>
  <si>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</si>
  <si>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</si>
  <si>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</si>
  <si>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</si>
  <si>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</si>
  <si>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</si>
  <si>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</si>
  <si>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</si>
  <si>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</si>
  <si>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</si>
  <si>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</si>
  <si>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</si>
  <si>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</si>
  <si>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</si>
  <si>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</si>
  <si>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</si>
  <si>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</si>
  <si>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</si>
  <si>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</si>
  <si>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</si>
  <si>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</si>
  <si>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</si>
  <si>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</si>
  <si>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</si>
  <si>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</si>
  <si>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</si>
  <si>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</si>
  <si>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</si>
  <si>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</si>
  <si>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</si>
  <si>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</si>
  <si>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</si>
  <si>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</si>
  <si>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</si>
  <si>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</si>
  <si>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</si>
  <si>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</si>
  <si>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</si>
  <si>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</si>
  <si>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</si>
  <si>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</si>
  <si>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</si>
  <si>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</si>
  <si>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</si>
  <si>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</si>
  <si>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</si>
  <si>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</si>
  <si>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</si>
  <si>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</si>
  <si>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</si>
  <si>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</si>
  <si>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</si>
  <si>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</si>
  <si>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</si>
  <si>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</si>
  <si>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</si>
  <si>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</si>
  <si>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</si>
  <si>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</si>
  <si>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</si>
  <si>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</si>
  <si>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</si>
  <si>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</si>
  <si>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</si>
  <si>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</si>
  <si>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</si>
  <si>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</si>
  <si>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</si>
  <si>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</si>
  <si>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</si>
  <si>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</si>
  <si>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</si>
  <si>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</si>
  <si>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</si>
  <si>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</si>
  <si>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</si>
  <si>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</si>
  <si>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</si>
  <si>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</si>
  <si>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</si>
  <si>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</si>
  <si>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</si>
  <si>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</si>
  <si>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</si>
  <si>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</si>
  <si>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</si>
  <si>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</si>
  <si>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</si>
  <si>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</si>
  <si>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</si>
  <si>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</si>
  <si>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</si>
  <si>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</si>
  <si>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</si>
  <si>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</si>
  <si>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</si>
  <si>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</si>
  <si>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</si>
  <si>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</si>
  <si>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</si>
  <si>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</si>
  <si>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</si>
  <si>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</si>
  <si>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</si>
  <si>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</si>
  <si>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</si>
  <si>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</si>
  <si>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</si>
  <si>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</si>
  <si>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</si>
  <si>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</si>
  <si>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</si>
  <si>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</si>
  <si>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</si>
  <si>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</si>
  <si>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</si>
  <si>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</si>
  <si>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</si>
  <si>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</si>
  <si>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</si>
  <si>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</si>
  <si>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</si>
  <si>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</si>
  <si>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</si>
  <si>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</si>
  <si>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</si>
  <si>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</si>
  <si>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</si>
  <si>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</si>
  <si>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</si>
  <si>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</si>
  <si>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</si>
  <si>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</si>
  <si>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</si>
  <si>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</si>
  <si>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</si>
  <si>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</si>
  <si>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</si>
  <si>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</si>
  <si>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</si>
  <si>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</si>
  <si>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</si>
  <si>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</si>
  <si>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</si>
  <si>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</si>
  <si>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</si>
  <si>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</si>
  <si>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</si>
  <si>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</si>
  <si>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</si>
  <si>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</si>
  <si>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</si>
  <si>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</si>
  <si>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</si>
  <si>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</si>
  <si>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</si>
  <si>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</si>
  <si>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</si>
  <si>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</si>
  <si>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</si>
  <si>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</si>
  <si>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</si>
  <si>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</si>
  <si>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</si>
  <si>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</si>
  <si>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</si>
  <si>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</si>
  <si>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</si>
  <si>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</si>
  <si>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</si>
  <si>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</si>
  <si>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</si>
  <si>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</si>
  <si>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</si>
  <si>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</si>
  <si>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</si>
  <si>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</si>
  <si>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</si>
  <si>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</si>
  <si>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</si>
  <si>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</si>
  <si>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</si>
  <si>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</si>
  <si>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</si>
  <si>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</si>
  <si>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</si>
  <si>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</si>
  <si>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</si>
  <si>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</si>
  <si>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</si>
  <si>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</si>
  <si>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</si>
  <si>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</si>
  <si>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</si>
  <si>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</si>
  <si>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</si>
  <si>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</si>
  <si>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</si>
  <si>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</si>
  <si>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</si>
  <si>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</si>
  <si>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</si>
  <si>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</si>
  <si>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</si>
  <si>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</si>
  <si>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</si>
  <si>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</si>
  <si>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</si>
  <si>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</si>
  <si>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</si>
  <si>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</si>
  <si>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</si>
  <si>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</si>
  <si>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</si>
  <si>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</si>
  <si>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</si>
  <si>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</si>
  <si>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</si>
  <si>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</si>
  <si>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</si>
  <si>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</si>
  <si>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</si>
  <si>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</si>
  <si>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</si>
  <si>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</si>
  <si>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</si>
  <si>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</si>
  <si>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</si>
  <si>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</si>
  <si>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</si>
  <si>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</si>
  <si>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</si>
  <si>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</si>
  <si>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</si>
  <si>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</si>
  <si>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</si>
  <si>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</si>
  <si>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</si>
  <si>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</si>
  <si>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</si>
  <si>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</si>
  <si>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</si>
  <si>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</si>
  <si>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</si>
  <si>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</si>
  <si>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</si>
  <si>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</si>
  <si>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</si>
  <si>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</si>
  <si>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</si>
  <si>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</si>
  <si>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</si>
  <si>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</si>
  <si>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</si>
  <si>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</si>
  <si>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</si>
  <si>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</si>
  <si>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</si>
  <si>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</si>
  <si>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</si>
  <si>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</si>
  <si>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</si>
  <si>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</si>
  <si>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</si>
  <si>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</si>
  <si>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</si>
  <si>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</si>
  <si>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</si>
  <si>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</si>
  <si>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</si>
  <si>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</si>
  <si>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</si>
  <si>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</si>
  <si>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</si>
  <si>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</si>
  <si>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</si>
  <si>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</si>
  <si>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</si>
  <si>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</si>
  <si>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</si>
  <si>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</si>
  <si>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</si>
  <si>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</si>
  <si>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</si>
  <si>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</si>
  <si>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</si>
  <si>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</si>
  <si>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</si>
  <si>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</si>
  <si>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</si>
  <si>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</si>
  <si>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</si>
  <si>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</si>
  <si>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</si>
  <si>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</si>
  <si>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</si>
  <si>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</si>
  <si>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</si>
  <si>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</si>
  <si>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</si>
  <si>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</si>
  <si>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</si>
  <si>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</si>
  <si>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</si>
  <si>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</si>
  <si>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</si>
  <si>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</si>
  <si>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</si>
  <si>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</si>
  <si>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</si>
  <si>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</si>
  <si>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</si>
  <si>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</si>
  <si>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</si>
  <si>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</si>
  <si>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</si>
  <si>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</si>
  <si>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</si>
  <si>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</si>
  <si>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</si>
  <si>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</si>
  <si>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</si>
  <si>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</si>
  <si>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</si>
  <si>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</si>
  <si>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</si>
  <si>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</si>
  <si>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</si>
  <si>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</si>
  <si>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</si>
  <si>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</si>
  <si>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</si>
  <si>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</si>
  <si>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</si>
  <si>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</si>
  <si>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</si>
  <si>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</si>
  <si>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</si>
  <si>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</si>
  <si>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</si>
  <si>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</si>
  <si>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</si>
  <si>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</si>
  <si>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</si>
  <si>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</si>
  <si>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</si>
  <si>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</si>
  <si>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</si>
  <si>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</si>
  <si>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</si>
  <si>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</si>
  <si>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</si>
  <si>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</si>
  <si>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</si>
  <si>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</si>
  <si>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</si>
  <si>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</si>
  <si>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</si>
  <si>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</si>
  <si>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</si>
  <si>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</si>
  <si>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</si>
  <si>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</si>
  <si>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</si>
  <si>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</si>
  <si>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</si>
  <si>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</si>
  <si>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</si>
  <si>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</si>
  <si>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</si>
  <si>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</si>
  <si>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</si>
  <si>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</si>
  <si>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</si>
  <si>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</si>
  <si>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</si>
  <si>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</si>
  <si>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</si>
  <si>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</si>
  <si>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</si>
  <si>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</si>
  <si>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</si>
  <si>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</si>
  <si>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</si>
  <si>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</si>
  <si>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</si>
  <si>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</si>
  <si>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</si>
  <si>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</si>
  <si>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</si>
  <si>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</si>
  <si>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</si>
  <si>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</si>
  <si>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</si>
  <si>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</si>
  <si>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</si>
  <si>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</si>
  <si>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</si>
  <si>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</si>
  <si>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</si>
  <si>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</si>
  <si>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</si>
  <si>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</si>
  <si>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</si>
  <si>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</si>
  <si>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</si>
  <si>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</si>
  <si>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</si>
  <si>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</si>
  <si>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</si>
  <si>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</si>
  <si>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</si>
  <si>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</si>
  <si>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</si>
  <si>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</si>
  <si>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</si>
  <si>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</si>
  <si>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</si>
  <si>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</si>
  <si>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</si>
  <si>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</si>
  <si>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</si>
  <si>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</si>
  <si>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</si>
  <si>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</si>
  <si>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</si>
  <si>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</si>
  <si>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</si>
  <si>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</si>
  <si>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</si>
  <si>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</si>
  <si>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</si>
  <si>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</si>
  <si>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</si>
  <si>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</si>
  <si>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</si>
  <si>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</si>
  <si>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</si>
  <si>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</si>
  <si>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</si>
  <si>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</si>
  <si>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</si>
  <si>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</si>
  <si>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</si>
  <si>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</si>
  <si>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</si>
  <si>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</si>
  <si>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</si>
  <si>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</si>
  <si>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</si>
  <si>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</si>
  <si>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</si>
  <si>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</si>
  <si>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</si>
  <si>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</si>
  <si>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</si>
  <si>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</si>
  <si>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</si>
  <si>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</si>
  <si>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</si>
  <si>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</si>
  <si>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</si>
  <si>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</si>
  <si>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</si>
  <si>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</si>
  <si>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</si>
  <si>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</si>
  <si>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</si>
  <si>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</si>
  <si>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</si>
  <si>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</si>
  <si>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</si>
  <si>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</si>
  <si>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</si>
  <si>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</si>
  <si>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</si>
  <si>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</si>
  <si>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</si>
  <si>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</si>
  <si>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</si>
  <si>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</si>
  <si>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</si>
  <si>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</si>
  <si>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</si>
  <si>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</si>
  <si>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</si>
  <si>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</si>
  <si>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</si>
  <si>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</si>
  <si>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</si>
  <si>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</si>
  <si>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</si>
  <si>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</si>
  <si>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</si>
  <si>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</si>
  <si>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</si>
  <si>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</si>
  <si>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</si>
  <si>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</si>
  <si>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</si>
  <si>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</si>
  <si>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</si>
  <si>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</si>
  <si>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</si>
  <si>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</si>
  <si>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</si>
  <si>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</si>
  <si>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</si>
  <si>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</si>
  <si>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</si>
  <si>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</si>
  <si>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</si>
  <si>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</si>
  <si>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</si>
  <si>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</si>
  <si>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</si>
  <si>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</si>
  <si>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</si>
  <si>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</si>
  <si>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</si>
  <si>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</si>
  <si>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</si>
  <si>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</si>
  <si>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</si>
  <si>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</si>
  <si>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</si>
  <si>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</si>
  <si>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</si>
  <si>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</si>
  <si>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</si>
  <si>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</si>
  <si>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</si>
  <si>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</si>
  <si>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</si>
  <si>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</si>
  <si>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</si>
  <si>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</si>
  <si>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</si>
  <si>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</si>
  <si>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</si>
  <si>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</si>
  <si>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</si>
  <si>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</si>
  <si>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</si>
  <si>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</si>
  <si>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</si>
  <si>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</si>
  <si>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</si>
  <si>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</si>
  <si>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</si>
  <si>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</si>
  <si>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</si>
  <si>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</si>
  <si>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</si>
  <si>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</si>
  <si>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</si>
  <si>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</si>
  <si>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</si>
  <si>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</si>
  <si>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</si>
  <si>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</si>
  <si>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</si>
  <si>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</si>
  <si>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</si>
  <si>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</si>
  <si>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</si>
  <si>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</si>
  <si>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</si>
  <si>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</si>
  <si>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</si>
  <si>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</si>
  <si>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</si>
  <si>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</si>
  <si>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</si>
  <si>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</si>
  <si>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</si>
  <si>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</si>
  <si>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</si>
  <si>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</si>
  <si>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</si>
  <si>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</si>
  <si>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</si>
  <si>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</si>
  <si>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</si>
  <si>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</si>
  <si>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</si>
  <si>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</si>
  <si>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</si>
  <si>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</si>
  <si>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</si>
  <si>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</si>
  <si>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</si>
  <si>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</si>
  <si>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</si>
  <si>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</si>
  <si>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</si>
  <si>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</si>
  <si>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</si>
  <si>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</si>
  <si>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</si>
  <si>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</si>
  <si>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</si>
  <si>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</si>
  <si>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</si>
  <si>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</si>
  <si>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</si>
  <si>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</si>
  <si>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</si>
  <si>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</si>
  <si>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</si>
  <si>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</si>
  <si>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</si>
  <si>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</si>
  <si>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</si>
  <si>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</si>
  <si>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</si>
  <si>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</si>
  <si>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</si>
  <si>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</si>
  <si>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</si>
  <si>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</si>
  <si>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</si>
  <si>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</si>
  <si>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</si>
  <si>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</si>
  <si>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</si>
  <si>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</si>
  <si>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</si>
  <si>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</si>
  <si>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</si>
  <si>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</si>
  <si>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</si>
  <si>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</si>
  <si>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</si>
  <si>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</si>
  <si>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</si>
  <si>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</si>
  <si>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</si>
  <si>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</si>
  <si>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</si>
  <si>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</si>
  <si>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</si>
  <si>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</si>
  <si>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</si>
  <si>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</si>
  <si>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</si>
  <si>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</si>
  <si>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</si>
  <si>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</si>
  <si>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</si>
  <si>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</si>
  <si>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</si>
  <si>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</si>
  <si>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</si>
  <si>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</si>
  <si>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</si>
  <si>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</si>
  <si>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</si>
  <si>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</si>
  <si>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</si>
  <si>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</si>
  <si>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</si>
  <si>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</si>
  <si>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</si>
  <si>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</si>
  <si>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</si>
  <si>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</si>
  <si>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</si>
  <si>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</si>
  <si>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</si>
  <si>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</si>
  <si>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</si>
  <si>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</si>
  <si>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</si>
  <si>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</si>
  <si>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</si>
  <si>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</si>
  <si>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</si>
  <si>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</si>
  <si>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</si>
  <si>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</si>
  <si>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</si>
  <si>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</si>
  <si>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</si>
  <si>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</si>
  <si>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</si>
  <si>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</si>
  <si>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</si>
  <si>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</si>
  <si>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</si>
  <si>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</si>
  <si>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</si>
  <si>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</si>
  <si>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</si>
  <si>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</si>
  <si>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</si>
  <si>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</si>
  <si>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</si>
  <si>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</si>
  <si>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</si>
  <si>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</si>
  <si>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</si>
  <si>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</si>
  <si>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</si>
  <si>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</si>
  <si>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</si>
  <si>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</si>
  <si>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</si>
  <si>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</si>
  <si>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</si>
  <si>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</si>
  <si>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</si>
  <si>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</si>
  <si>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</si>
  <si>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</si>
  <si>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</si>
  <si>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</si>
  <si>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</si>
  <si>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</si>
  <si>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</si>
  <si>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</si>
  <si>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</si>
  <si>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</si>
  <si>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</si>
  <si>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</si>
  <si>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</si>
  <si>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</si>
  <si>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</si>
  <si>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</si>
  <si>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</si>
  <si>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</si>
  <si>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</si>
  <si>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</si>
  <si>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</si>
  <si>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</si>
  <si>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</si>
  <si>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</si>
  <si>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</si>
  <si>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</si>
  <si>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</si>
  <si>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</si>
  <si>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</si>
  <si>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</si>
  <si>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</si>
  <si>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</si>
  <si>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</si>
  <si>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</si>
  <si>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</si>
  <si>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</si>
  <si>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</si>
  <si>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</si>
  <si>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</si>
  <si>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</si>
  <si>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</si>
  <si>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</si>
  <si>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</si>
  <si>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</si>
  <si>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</si>
  <si>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</si>
  <si>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</si>
  <si>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</si>
  <si>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</si>
  <si>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</si>
  <si>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</si>
  <si>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</si>
  <si>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</si>
  <si>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</si>
  <si>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</si>
  <si>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</si>
  <si>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</si>
  <si>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</si>
  <si>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</si>
  <si>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</si>
  <si>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</si>
  <si>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</si>
  <si>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</si>
  <si>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</si>
  <si>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</si>
  <si>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</si>
  <si>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</si>
  <si>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</si>
  <si>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</si>
  <si>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</si>
  <si>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</si>
  <si>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</si>
  <si>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</si>
  <si>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</si>
  <si>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</si>
  <si>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</si>
  <si>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</si>
  <si>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</si>
  <si>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</si>
  <si>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</si>
  <si>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</si>
  <si>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</si>
  <si>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</si>
  <si>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</si>
  <si>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</si>
  <si>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</si>
  <si>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</si>
  <si>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</si>
  <si>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</si>
  <si>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</si>
  <si>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</si>
  <si>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</si>
  <si>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</si>
  <si>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</si>
  <si>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</si>
  <si>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</si>
  <si>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</si>
  <si>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</si>
  <si>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</si>
  <si>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</si>
  <si>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</si>
  <si>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</si>
  <si>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</si>
  <si>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</si>
  <si>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</si>
  <si>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</si>
  <si>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</si>
  <si>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</si>
  <si>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</si>
  <si>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</si>
  <si>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</si>
  <si>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</si>
  <si>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</si>
  <si>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</si>
  <si>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</si>
  <si>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</si>
  <si>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</si>
  <si>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</si>
  <si>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</si>
  <si>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</si>
  <si>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</si>
  <si>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</si>
  <si>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</si>
  <si>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</si>
  <si>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</si>
  <si>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</si>
  <si>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</si>
  <si>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</si>
  <si>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</si>
  <si>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</si>
  <si>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</si>
  <si>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</si>
  <si>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</si>
  <si>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</si>
  <si>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</si>
  <si>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</si>
  <si>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</si>
  <si>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</si>
  <si>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</si>
  <si>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</si>
  <si>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</si>
  <si>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</si>
  <si>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</si>
  <si>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</si>
  <si>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</si>
  <si>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</si>
  <si>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</si>
  <si>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</si>
  <si>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</si>
  <si>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</si>
  <si>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</si>
  <si>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</si>
  <si>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</si>
  <si>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</si>
  <si>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</si>
  <si>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</si>
  <si>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</si>
  <si>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</si>
  <si>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</si>
  <si>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</si>
  <si>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</si>
  <si>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</si>
  <si>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</si>
  <si>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</si>
  <si>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</si>
  <si>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</si>
  <si>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</si>
  <si>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</si>
  <si>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</si>
  <si>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</si>
  <si>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</si>
  <si>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</si>
  <si>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</si>
  <si>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</si>
  <si>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</si>
  <si>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</si>
  <si>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</si>
  <si>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</si>
  <si>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</si>
  <si>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</si>
  <si>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</si>
  <si>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</si>
  <si>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</si>
  <si>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</si>
  <si>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</si>
  <si>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</si>
  <si>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</si>
  <si>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</si>
  <si>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</si>
  <si>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</si>
  <si>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</si>
  <si>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</si>
  <si>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</si>
  <si>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</si>
  <si>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</si>
  <si>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</si>
  <si>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</si>
  <si>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</si>
  <si>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</si>
  <si>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</si>
  <si>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</si>
  <si>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</si>
  <si>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</si>
  <si>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</si>
  <si>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</si>
  <si>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</si>
  <si>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</si>
  <si>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</si>
  <si>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</si>
  <si>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</si>
  <si>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</si>
  <si>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</si>
  <si>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</si>
  <si>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</si>
  <si>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</si>
  <si>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</si>
  <si>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</si>
  <si>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</si>
  <si>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</si>
  <si>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</si>
  <si>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</si>
  <si>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</si>
  <si>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</si>
  <si>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</si>
  <si>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</si>
  <si>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</si>
  <si>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</si>
  <si>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</si>
  <si>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</si>
  <si>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</si>
  <si>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</si>
  <si>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</si>
  <si>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</si>
  <si>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</si>
  <si>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</si>
  <si>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</si>
  <si>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</si>
  <si>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</si>
  <si>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</si>
  <si>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</si>
  <si>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</si>
  <si>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</si>
  <si>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</si>
  <si>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</si>
  <si>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</si>
  <si>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</si>
  <si>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</si>
  <si>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</si>
  <si>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</si>
  <si>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</si>
  <si>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</si>
  <si>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</si>
  <si>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</si>
  <si>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</si>
  <si>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</si>
  <si>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</si>
  <si>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</si>
  <si>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</si>
  <si>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</si>
  <si>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</si>
  <si>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</si>
  <si>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</si>
  <si>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</si>
  <si>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</si>
  <si>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</si>
  <si>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</si>
  <si>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</si>
  <si>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</si>
  <si>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</si>
  <si>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</si>
  <si>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</si>
  <si>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</si>
  <si>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</si>
  <si>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</si>
  <si>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</si>
  <si>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</si>
  <si>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</si>
  <si>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</si>
  <si>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</si>
  <si>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</si>
  <si>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</si>
  <si>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</si>
  <si>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</si>
  <si>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</si>
  <si>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</si>
  <si>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</si>
  <si>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</si>
  <si>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</si>
  <si>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</si>
  <si>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</si>
  <si>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</si>
  <si>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</si>
  <si>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</si>
  <si>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</si>
  <si>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</si>
  <si>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</si>
  <si>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</si>
  <si>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</si>
  <si>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</si>
  <si>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</si>
  <si>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</si>
  <si>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</si>
  <si>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</si>
  <si>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</si>
  <si>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</si>
  <si>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</si>
  <si>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</si>
  <si>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</si>
  <si>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</si>
  <si>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</si>
  <si>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</si>
  <si>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</si>
  <si>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</si>
  <si>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</si>
  <si>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</si>
  <si>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</si>
  <si>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</si>
  <si>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</si>
  <si>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</si>
  <si>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</si>
  <si>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</si>
  <si>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</si>
  <si>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</si>
  <si>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</si>
  <si>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</si>
  <si>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</si>
  <si>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</si>
  <si>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</si>
  <si>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</si>
  <si>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</si>
  <si>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</si>
  <si>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</si>
  <si>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</si>
  <si>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</si>
  <si>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</si>
  <si>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</si>
  <si>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</si>
  <si>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</si>
  <si>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</si>
  <si>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</si>
  <si>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</si>
  <si>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</si>
  <si>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</si>
  <si>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</si>
  <si>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</si>
  <si>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</si>
  <si>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</si>
  <si>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</si>
  <si>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</si>
  <si>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</si>
  <si>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</si>
  <si>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</si>
  <si>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</si>
  <si>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</si>
  <si>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</si>
  <si>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</si>
  <si>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</si>
  <si>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</si>
  <si>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</si>
  <si>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</si>
  <si>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</si>
  <si>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</si>
  <si>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</si>
  <si>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</si>
  <si>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</si>
  <si>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</si>
  <si>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</si>
  <si>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</si>
  <si>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</si>
  <si>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</si>
  <si>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</si>
  <si>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</si>
  <si>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</si>
  <si>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</si>
  <si>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</si>
  <si>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</si>
  <si>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</si>
  <si>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</si>
  <si>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</si>
  <si>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</si>
  <si>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</si>
  <si>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</si>
  <si>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</si>
  <si>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</si>
  <si>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</si>
  <si>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</si>
  <si>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</si>
  <si>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</si>
  <si>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</si>
  <si>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</si>
  <si>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</si>
  <si>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</si>
  <si>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</si>
  <si>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</si>
  <si>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</si>
  <si>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</si>
  <si>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</si>
  <si>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</si>
  <si>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</si>
  <si>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</si>
  <si>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</si>
  <si>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</si>
  <si>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</si>
  <si>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</si>
  <si>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</si>
  <si>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</si>
  <si>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</si>
  <si>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</si>
  <si>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</si>
  <si>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</si>
  <si>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</si>
  <si>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</si>
  <si>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</si>
  <si>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</si>
  <si>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</si>
  <si>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</si>
  <si>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</si>
  <si>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</si>
  <si>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</si>
  <si>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</si>
  <si>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</si>
  <si>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</si>
  <si>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</si>
  <si>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</si>
  <si>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</si>
  <si>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</si>
  <si>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</si>
  <si>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</si>
  <si>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</si>
  <si>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</si>
  <si>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</si>
  <si>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</si>
  <si>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</si>
  <si>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</si>
  <si>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</si>
  <si>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</si>
  <si>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</si>
  <si>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</si>
  <si>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</si>
  <si>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</si>
  <si>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</si>
  <si>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</si>
  <si>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</si>
  <si>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</si>
  <si>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</si>
  <si>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</si>
  <si>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</si>
  <si>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</si>
  <si>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</si>
  <si>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</si>
  <si>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</si>
  <si>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</si>
  <si>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</si>
  <si>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</si>
  <si>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</si>
  <si>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</si>
  <si>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</si>
  <si>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</si>
  <si>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</si>
  <si>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</si>
  <si>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</si>
  <si>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</si>
  <si>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</si>
  <si>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</si>
  <si>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</si>
  <si>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</si>
  <si>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</si>
  <si>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</si>
  <si>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</si>
  <si>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</si>
  <si>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</si>
  <si>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</si>
  <si>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</si>
  <si>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</si>
  <si>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</si>
  <si>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</si>
  <si>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</si>
  <si>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</si>
  <si>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</si>
  <si>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</si>
  <si>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</si>
  <si>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</si>
  <si>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</si>
  <si>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</si>
  <si>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</si>
  <si>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</si>
  <si>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</si>
  <si>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</si>
  <si>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</si>
  <si>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</si>
  <si>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</si>
  <si>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</si>
  <si>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</si>
  <si>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</si>
  <si>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</si>
  <si>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</si>
  <si>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</si>
  <si>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</si>
  <si>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</si>
  <si>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</si>
  <si>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</si>
  <si>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</si>
  <si>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</si>
  <si>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</si>
  <si>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</si>
  <si>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</si>
  <si>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</si>
  <si>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</si>
  <si>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</si>
  <si>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</si>
  <si>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</si>
  <si>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</si>
  <si>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</si>
  <si>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</si>
  <si>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</si>
  <si>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</si>
  <si>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</si>
  <si>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</si>
  <si>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</si>
  <si>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</si>
  <si>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</si>
  <si>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</si>
  <si>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</si>
  <si>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</si>
  <si>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</si>
  <si>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</si>
  <si>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</si>
  <si>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</si>
  <si>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</si>
  <si>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</si>
  <si>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</si>
  <si>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</si>
  <si>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</si>
  <si>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</si>
  <si>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</si>
  <si>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</si>
  <si>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</si>
  <si>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</si>
  <si>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</si>
  <si>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</si>
  <si>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</si>
  <si>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</si>
  <si>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</si>
  <si>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</si>
  <si>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</si>
  <si>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</si>
  <si>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</si>
  <si>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</si>
  <si>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</si>
  <si>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</si>
  <si>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</si>
  <si>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</si>
  <si>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</si>
  <si>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</si>
  <si>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</si>
  <si>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</si>
  <si>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</si>
  <si>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</si>
  <si>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</si>
  <si>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</si>
  <si>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</si>
  <si>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</si>
  <si>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</si>
  <si>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</si>
  <si>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</si>
  <si>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</si>
  <si>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</si>
  <si>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</si>
  <si>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</si>
  <si>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</si>
  <si>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</si>
  <si>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</si>
  <si>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</si>
  <si>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</si>
  <si>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</si>
  <si>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</si>
  <si>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</si>
  <si>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</si>
  <si>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</si>
  <si>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</si>
  <si>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</si>
  <si>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</si>
  <si>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</si>
  <si>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</si>
  <si>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</si>
  <si>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</si>
  <si>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</si>
  <si>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</si>
  <si>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</si>
  <si>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</si>
  <si>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</si>
  <si>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</si>
  <si>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</si>
  <si>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</si>
  <si>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</si>
  <si>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</si>
  <si>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</si>
  <si>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</si>
  <si>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</si>
  <si>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</si>
  <si>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</si>
  <si>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</si>
  <si>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</si>
  <si>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</si>
  <si>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</si>
  <si>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</si>
  <si>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</si>
  <si>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</si>
  <si>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</si>
  <si>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</si>
  <si>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</si>
  <si>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</si>
  <si>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</si>
  <si>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</si>
  <si>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</si>
  <si>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</si>
  <si>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</si>
  <si>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</si>
  <si>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</si>
  <si>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</si>
  <si>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</si>
  <si>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</si>
  <si>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</si>
  <si>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</si>
  <si>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</si>
  <si>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</si>
  <si>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</si>
  <si>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</si>
  <si>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</si>
  <si>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</si>
  <si>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</si>
  <si>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</si>
  <si>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</si>
  <si>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</si>
  <si>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</si>
  <si>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</si>
  <si>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</si>
  <si>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</si>
  <si>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</si>
  <si>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</si>
  <si>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</si>
  <si>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</si>
  <si>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</si>
  <si>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</si>
  <si>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</si>
  <si>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</si>
  <si>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</si>
  <si>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</si>
  <si>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</si>
  <si>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</si>
  <si>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</si>
  <si>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</si>
  <si>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</si>
  <si>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</si>
  <si>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</si>
  <si>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</si>
  <si>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</si>
  <si>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</si>
  <si>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</si>
  <si>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</si>
  <si>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</si>
  <si>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</si>
  <si>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</si>
  <si>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</si>
  <si>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</si>
  <si>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</si>
  <si>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</si>
  <si>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</si>
  <si>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</si>
  <si>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</si>
  <si>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</si>
  <si>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</si>
  <si>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</si>
  <si>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</si>
  <si>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</si>
  <si>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</si>
  <si>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</si>
  <si>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</si>
  <si>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</si>
  <si>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</si>
  <si>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</si>
  <si>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</si>
  <si>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</si>
  <si>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</si>
  <si>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</si>
  <si>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</si>
  <si>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</si>
  <si>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</si>
  <si>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</si>
  <si>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</si>
  <si>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</si>
  <si>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</si>
  <si>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</si>
  <si>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</si>
  <si>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</si>
  <si>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</si>
  <si>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</si>
  <si>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</si>
  <si>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</si>
  <si>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</si>
  <si>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</si>
  <si>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</si>
  <si>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</si>
  <si>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</si>
  <si>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</si>
  <si>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</si>
  <si>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</si>
  <si>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</si>
  <si>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</si>
  <si>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</si>
  <si>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</si>
  <si>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</si>
  <si>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</si>
  <si>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</si>
  <si>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</si>
  <si>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</si>
  <si>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</si>
  <si>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</si>
  <si>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</si>
  <si>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</si>
  <si>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</si>
  <si>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</si>
  <si>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</si>
  <si>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</si>
  <si>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</si>
  <si>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</si>
  <si>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</si>
  <si>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</si>
  <si>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</si>
  <si>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</si>
  <si>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</si>
  <si>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</si>
  <si>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</si>
  <si>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</si>
  <si>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</si>
  <si>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</si>
  <si>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</si>
  <si>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</si>
  <si>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</si>
  <si>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</si>
  <si>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</si>
  <si>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</si>
  <si>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</si>
  <si>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</si>
  <si>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</si>
  <si>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</si>
  <si>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</si>
  <si>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</si>
  <si>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</si>
  <si>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</si>
  <si>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</si>
  <si>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</si>
  <si>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</si>
  <si>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</si>
  <si>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</si>
  <si>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</si>
  <si>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</si>
  <si>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</si>
  <si>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</si>
  <si>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</si>
  <si>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</si>
  <si>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</si>
  <si>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</si>
  <si>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</si>
  <si>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</si>
  <si>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</si>
  <si>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</si>
  <si>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</si>
  <si>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</si>
  <si>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</si>
  <si>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</si>
  <si>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</si>
  <si>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</si>
  <si>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</si>
  <si>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</si>
  <si>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</si>
  <si>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</si>
  <si>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</si>
  <si>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</si>
  <si>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</si>
  <si>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</si>
  <si>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</si>
  <si>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</si>
  <si>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</si>
  <si>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</si>
  <si>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</si>
  <si>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</si>
  <si>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</si>
  <si>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</si>
  <si>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</si>
  <si>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</si>
  <si>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</si>
  <si>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</si>
  <si>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</si>
  <si>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</si>
  <si>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</si>
  <si>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</si>
  <si>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</si>
  <si>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</si>
  <si>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</si>
  <si>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</si>
  <si>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</si>
  <si>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</si>
  <si>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</si>
  <si>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</si>
  <si>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</si>
  <si>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</si>
  <si>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</si>
  <si>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</si>
  <si>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</si>
  <si>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</si>
  <si>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</si>
  <si>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</si>
  <si>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</si>
  <si>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</si>
  <si>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</si>
  <si>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</si>
  <si>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</si>
  <si>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</si>
  <si>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</si>
  <si>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</si>
  <si>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</si>
  <si>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</si>
  <si>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</si>
  <si>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</si>
  <si>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</si>
  <si>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</si>
  <si>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</si>
  <si>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</si>
  <si>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</si>
  <si>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</si>
  <si>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</si>
  <si>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</si>
  <si>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</si>
  <si>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</si>
  <si>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</si>
  <si>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</si>
  <si>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</si>
  <si>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</si>
  <si>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</si>
  <si>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</si>
  <si>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</si>
  <si>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</si>
  <si>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</si>
  <si>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</si>
  <si>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</si>
  <si>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</si>
  <si>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</si>
  <si>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</si>
  <si>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</si>
  <si>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</si>
  <si>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</si>
  <si>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</si>
  <si>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</si>
  <si>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</si>
  <si>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</si>
  <si>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</si>
  <si>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</si>
  <si>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</si>
  <si>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</si>
  <si>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</si>
  <si>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</si>
  <si>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</si>
  <si>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</si>
  <si>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</si>
  <si>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</si>
  <si>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</si>
  <si>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</si>
  <si>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</si>
  <si>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</si>
  <si>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</si>
  <si>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</si>
  <si>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</si>
  <si>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</si>
  <si>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</si>
  <si>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</si>
  <si>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</si>
  <si>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</si>
  <si>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</si>
  <si>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</si>
  <si>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</si>
  <si>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</si>
  <si>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</si>
  <si>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</si>
  <si>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</si>
  <si>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</si>
  <si>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</si>
  <si>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</si>
  <si>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</si>
  <si>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</si>
  <si>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</si>
  <si>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</si>
  <si>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</si>
  <si>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</si>
  <si>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</si>
  <si>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</si>
  <si>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</si>
  <si>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</si>
  <si>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</si>
  <si>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</si>
  <si>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</si>
  <si>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</si>
  <si>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</si>
  <si>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</si>
  <si>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</si>
  <si>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</si>
  <si>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</si>
  <si>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</si>
  <si>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</si>
  <si>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</si>
  <si>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</si>
  <si>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</si>
  <si>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</si>
  <si>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</si>
  <si>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</si>
  <si>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</si>
  <si>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</si>
  <si>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</si>
  <si>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</si>
  <si>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</si>
  <si>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</si>
  <si>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</si>
  <si>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</si>
  <si>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</si>
  <si>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</si>
  <si>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</si>
  <si>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</si>
  <si>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</si>
  <si>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</si>
  <si>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</si>
  <si>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</si>
  <si>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</si>
  <si>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</si>
  <si>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</si>
  <si>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</si>
  <si>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</si>
  <si>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</si>
  <si>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</si>
  <si>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</si>
  <si>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</si>
  <si>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</si>
  <si>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</si>
  <si>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</si>
  <si>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</si>
  <si>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</si>
  <si>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</si>
  <si>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</si>
  <si>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</si>
  <si>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</si>
  <si>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</si>
  <si>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</si>
  <si>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</si>
  <si>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</si>
  <si>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</si>
  <si>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</si>
  <si>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</si>
  <si>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</si>
  <si>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</si>
  <si>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</si>
  <si>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</si>
  <si>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</si>
  <si>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</si>
  <si>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</si>
  <si>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</si>
  <si>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</si>
  <si>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</si>
  <si>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</si>
  <si>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</si>
  <si>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</si>
  <si>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</si>
  <si>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</si>
  <si>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</si>
  <si>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</si>
  <si>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</si>
  <si>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</si>
  <si>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</si>
  <si>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</si>
  <si>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</si>
  <si>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</si>
  <si>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</si>
  <si>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</si>
  <si>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</si>
  <si>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</si>
  <si>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</si>
  <si>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</si>
  <si>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</si>
  <si>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</si>
  <si>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</si>
  <si>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</si>
  <si>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</si>
  <si>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</si>
  <si>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</si>
  <si>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</si>
  <si>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</si>
  <si>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</si>
  <si>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</si>
  <si>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</si>
  <si>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</si>
  <si>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</si>
  <si>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</si>
  <si>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</si>
  <si>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</si>
  <si>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</si>
  <si>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</si>
  <si>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</si>
  <si>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</si>
  <si>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</si>
  <si>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</si>
  <si>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</si>
  <si>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</si>
  <si>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</si>
  <si>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</si>
  <si>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</si>
  <si>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</si>
  <si>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</si>
  <si>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</si>
  <si>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</si>
  <si>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</si>
  <si>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</si>
  <si>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</si>
  <si>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</si>
  <si>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</si>
  <si>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</si>
  <si>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</si>
  <si>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</si>
  <si>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</si>
  <si>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</si>
  <si>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</si>
  <si>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</si>
  <si>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</si>
  <si>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</si>
  <si>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</si>
  <si>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</si>
  <si>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</si>
  <si>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</si>
  <si>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</si>
  <si>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</si>
  <si>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</si>
  <si>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</si>
  <si>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</si>
  <si>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</si>
  <si>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</si>
  <si>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</si>
  <si>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</si>
  <si>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</si>
  <si>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</si>
  <si>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</si>
  <si>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</si>
  <si>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</si>
  <si>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</si>
  <si>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</si>
  <si>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</si>
  <si>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</si>
  <si>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</si>
  <si>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</si>
  <si>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</si>
  <si>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</si>
  <si>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</si>
  <si>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</si>
  <si>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</si>
  <si>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</si>
  <si>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</si>
  <si>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</si>
  <si>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</si>
  <si>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</si>
  <si>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</si>
  <si>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</si>
  <si>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</si>
  <si>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</si>
  <si>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</si>
  <si>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</si>
  <si>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</si>
  <si>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</si>
  <si>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</si>
  <si>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</si>
  <si>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</si>
  <si>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</si>
  <si>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</si>
  <si>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</si>
  <si>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</si>
  <si>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</si>
  <si>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</si>
  <si>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</si>
  <si>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</si>
  <si>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</si>
  <si>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</si>
  <si>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</si>
  <si>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</si>
  <si>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</si>
  <si>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</si>
  <si>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</si>
  <si>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</si>
  <si>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</si>
  <si>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</si>
  <si>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</si>
  <si>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</si>
  <si>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</si>
  <si>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</si>
  <si>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</si>
  <si>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</si>
  <si>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</si>
  <si>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</si>
  <si>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</si>
  <si>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</si>
  <si>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</si>
  <si>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</si>
  <si>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</si>
  <si>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</si>
  <si>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</si>
  <si>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</si>
  <si>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</si>
  <si>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</si>
  <si>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</si>
  <si>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</si>
  <si>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</si>
  <si>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</si>
  <si>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</si>
  <si>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</si>
  <si>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</si>
  <si>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</si>
  <si>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</si>
  <si>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</si>
  <si>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</si>
  <si>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</si>
  <si>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</si>
  <si>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</si>
  <si>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</si>
  <si>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</si>
  <si>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</si>
  <si>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</si>
  <si>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</si>
  <si>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</si>
  <si>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</si>
  <si>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</si>
  <si>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</si>
  <si>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</si>
  <si>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</si>
  <si>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</si>
  <si>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</si>
  <si>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</si>
  <si>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</si>
  <si>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</si>
  <si>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</si>
  <si>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</si>
  <si>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</si>
  <si>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</si>
  <si>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</si>
  <si>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</si>
  <si>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</si>
  <si>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</si>
  <si>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</si>
  <si>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</si>
  <si>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</si>
  <si>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</si>
  <si>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</si>
  <si>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</si>
  <si>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</si>
  <si>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</si>
  <si>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</si>
  <si>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</si>
  <si>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</si>
  <si>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</si>
  <si>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</si>
  <si>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</si>
  <si>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</si>
  <si>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</si>
  <si>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</si>
  <si>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</si>
  <si>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</si>
  <si>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</si>
  <si>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</si>
  <si>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</si>
  <si>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</si>
  <si>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</si>
  <si>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</si>
  <si>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</si>
  <si>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</si>
  <si>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</si>
  <si>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</si>
  <si>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</si>
  <si>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</si>
  <si>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</si>
  <si>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</si>
  <si>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</si>
  <si>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</si>
  <si>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</si>
  <si>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</si>
  <si>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</si>
  <si>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</si>
  <si>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</si>
  <si>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</si>
  <si>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</si>
  <si>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</si>
  <si>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</si>
  <si>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</si>
  <si>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</si>
  <si>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</si>
  <si>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</si>
  <si>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</si>
  <si>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</si>
  <si>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</si>
  <si>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</si>
  <si>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</si>
  <si>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</si>
  <si>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</si>
  <si>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</si>
  <si>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</si>
  <si>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</si>
  <si>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</si>
  <si>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</si>
  <si>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</si>
  <si>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</si>
  <si>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</si>
  <si>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</si>
  <si>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</si>
  <si>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</si>
  <si>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</si>
  <si>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</si>
  <si>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</si>
  <si>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</si>
  <si>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</si>
  <si>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</si>
  <si>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</si>
  <si>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</si>
  <si>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</si>
  <si>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</si>
  <si>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</si>
  <si>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</si>
  <si>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</si>
  <si>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</si>
  <si>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</si>
  <si>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</si>
  <si>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</si>
  <si>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</si>
  <si>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</si>
  <si>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</si>
  <si>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</si>
  <si>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</si>
  <si>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</si>
  <si>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</si>
  <si>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</si>
  <si>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</si>
  <si>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</si>
  <si>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</si>
  <si>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</si>
  <si>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</si>
  <si>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</si>
  <si>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</si>
  <si>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</si>
  <si>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</si>
  <si>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</si>
  <si>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</si>
  <si>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</si>
  <si>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</si>
  <si>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</si>
  <si>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</si>
  <si>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</si>
  <si>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</si>
  <si>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</si>
  <si>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</si>
  <si>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</si>
  <si>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</si>
  <si>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</si>
  <si>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</si>
  <si>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</si>
  <si>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</si>
  <si>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</si>
  <si>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</si>
  <si>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</si>
  <si>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</si>
  <si>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</si>
  <si>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</si>
  <si>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</si>
  <si>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</si>
  <si>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</si>
  <si>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</si>
  <si>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</si>
  <si>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</si>
  <si>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</si>
  <si>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</si>
  <si>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</si>
  <si>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</si>
  <si>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</si>
  <si>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</si>
  <si>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</si>
  <si>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</si>
  <si>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</si>
  <si>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</si>
  <si>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</si>
  <si>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</si>
  <si>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</si>
  <si>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</si>
  <si>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</si>
  <si>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</si>
  <si>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</si>
  <si>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</si>
  <si>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</si>
  <si>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</si>
  <si>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</si>
  <si>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</si>
  <si>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</si>
  <si>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</si>
  <si>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</si>
  <si>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</si>
  <si>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</si>
  <si>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</si>
  <si>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</si>
  <si>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</si>
  <si>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</si>
  <si>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</si>
  <si>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</si>
  <si>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</si>
  <si>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</si>
  <si>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</si>
  <si>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</si>
  <si>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</si>
  <si>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</si>
  <si>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</si>
  <si>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</si>
  <si>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</si>
  <si>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</si>
  <si>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</si>
  <si>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</si>
  <si>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</si>
  <si>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</si>
  <si>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</si>
  <si>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</si>
  <si>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</si>
  <si>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</si>
  <si>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</si>
  <si>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</si>
  <si>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</si>
  <si>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</si>
  <si>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</si>
  <si>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</si>
  <si>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</si>
  <si>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</si>
  <si>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</si>
  <si>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</si>
  <si>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</si>
  <si>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</si>
  <si>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</si>
  <si>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</si>
  <si>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</si>
  <si>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</si>
  <si>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</si>
  <si>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</si>
  <si>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</si>
  <si>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</si>
  <si>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</si>
  <si>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</si>
  <si>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</si>
  <si>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</si>
  <si>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</si>
  <si>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</si>
  <si>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</si>
  <si>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</si>
  <si>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</si>
  <si>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</si>
  <si>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</si>
  <si>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</si>
  <si>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</si>
  <si>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</si>
  <si>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</si>
  <si>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</si>
  <si>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</si>
  <si>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</si>
  <si>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</si>
  <si>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</si>
  <si>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</si>
  <si>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</si>
  <si>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</si>
  <si>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</si>
  <si>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</si>
  <si>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</si>
  <si>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</si>
  <si>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</si>
  <si>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</si>
  <si>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</si>
  <si>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</si>
  <si>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</si>
  <si>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</si>
  <si>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</si>
  <si>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</si>
  <si>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</si>
  <si>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</si>
  <si>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</si>
  <si>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</si>
  <si>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</si>
  <si>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</si>
  <si>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</si>
  <si>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</si>
  <si>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</si>
  <si>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</si>
  <si>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</si>
  <si>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</si>
  <si>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</si>
  <si>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</si>
  <si>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</si>
  <si>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</si>
  <si>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</si>
  <si>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</si>
  <si>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</si>
  <si>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</si>
  <si>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</si>
  <si>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</si>
  <si>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</si>
  <si>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</si>
  <si>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</si>
  <si>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</si>
  <si>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</si>
  <si>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</si>
  <si>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</si>
  <si>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</si>
  <si>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</si>
  <si>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</si>
  <si>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</si>
  <si>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</si>
  <si>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</si>
  <si>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</si>
  <si>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</si>
  <si>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</si>
  <si>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</si>
  <si>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</si>
  <si>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</si>
  <si>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</si>
  <si>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</si>
  <si>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</si>
  <si>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</si>
  <si>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</si>
  <si>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</si>
  <si>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</si>
  <si>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</si>
  <si>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</si>
  <si>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</si>
  <si>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</si>
  <si>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</si>
  <si>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</si>
  <si>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</si>
  <si>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</si>
  <si>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</si>
  <si>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</si>
  <si>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</si>
  <si>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</si>
  <si>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</si>
  <si>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</si>
  <si>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</si>
  <si>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</si>
  <si>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</si>
  <si>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</si>
  <si>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</si>
  <si>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</si>
  <si>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</si>
  <si>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</si>
  <si>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</si>
  <si>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</si>
  <si>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</si>
  <si>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</si>
  <si>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</si>
  <si>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</si>
  <si>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</si>
  <si>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</si>
  <si>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</si>
  <si>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</si>
  <si>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</si>
  <si>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</si>
  <si>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</si>
  <si>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</si>
  <si>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</si>
  <si>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</si>
  <si>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</si>
  <si>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</si>
  <si>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</si>
  <si>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</si>
  <si>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</si>
  <si>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</si>
  <si>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</si>
  <si>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</si>
  <si>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</si>
  <si>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</si>
  <si>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</si>
  <si>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</si>
  <si>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</si>
  <si>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</si>
  <si>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</si>
  <si>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</si>
  <si>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</si>
  <si>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</si>
  <si>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</si>
  <si>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</si>
  <si>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</si>
  <si>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</si>
  <si>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</si>
  <si>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</si>
  <si>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</si>
  <si>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</si>
  <si>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</si>
  <si>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</si>
  <si>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</si>
  <si>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</si>
  <si>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</si>
  <si>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</si>
  <si>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</si>
  <si>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</si>
  <si>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</si>
  <si>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</si>
  <si>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</si>
  <si>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</si>
  <si>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</si>
  <si>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</si>
  <si>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</si>
  <si>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</si>
  <si>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</si>
  <si>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</si>
  <si>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</si>
  <si>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</si>
  <si>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</si>
  <si>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</si>
  <si>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</si>
  <si>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</si>
  <si>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</si>
  <si>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</si>
  <si>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</si>
  <si>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</si>
  <si>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</si>
  <si>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</si>
  <si>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</si>
  <si>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</si>
  <si>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</si>
  <si>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</si>
  <si>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</si>
  <si>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</si>
  <si>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</si>
  <si>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</si>
  <si>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</si>
  <si>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</si>
  <si>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</si>
  <si>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</si>
  <si>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</si>
  <si>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</si>
  <si>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</si>
  <si>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</si>
  <si>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</si>
  <si>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</si>
  <si>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</si>
  <si>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</si>
  <si>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</si>
  <si>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</si>
  <si>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</si>
  <si>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</si>
  <si>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</si>
  <si>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</si>
  <si>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</si>
  <si>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</si>
  <si>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</si>
  <si>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</si>
  <si>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</si>
  <si>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</si>
  <si>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</si>
  <si>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</si>
  <si>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</si>
  <si>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</si>
  <si>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</si>
  <si>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</si>
  <si>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</si>
  <si>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</si>
  <si>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</si>
  <si>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</si>
  <si>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</si>
  <si>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</si>
  <si>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</si>
  <si>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</si>
  <si>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</si>
  <si>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</si>
  <si>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</si>
  <si>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</si>
  <si>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</si>
  <si>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</si>
  <si>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</si>
  <si>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</si>
  <si>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</si>
  <si>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</si>
  <si>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</si>
  <si>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</si>
  <si>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</si>
  <si>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</si>
  <si>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</si>
  <si>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</si>
  <si>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</si>
  <si>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</si>
  <si>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</si>
  <si>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</si>
  <si>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</si>
  <si>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</si>
  <si>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</si>
  <si>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</si>
  <si>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</si>
  <si>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</si>
  <si>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</si>
  <si>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</si>
  <si>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</si>
  <si>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</si>
  <si>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</si>
  <si>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</si>
  <si>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</si>
  <si>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</si>
  <si>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</si>
  <si>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</si>
  <si>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</si>
  <si>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</si>
  <si>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</si>
  <si>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</si>
  <si>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</si>
  <si>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</si>
  <si>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</si>
  <si>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</si>
  <si>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</si>
  <si>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</si>
  <si>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</si>
  <si>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</si>
  <si>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</si>
  <si>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</si>
  <si>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</si>
  <si>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</si>
  <si>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</si>
  <si>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</si>
  <si>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</si>
  <si>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</si>
  <si>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</si>
  <si>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</si>
  <si>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</si>
  <si>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</si>
  <si>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</si>
  <si>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</si>
  <si>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</si>
  <si>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</si>
  <si>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</si>
  <si>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</si>
  <si>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</si>
  <si>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</si>
  <si>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</si>
  <si>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</si>
  <si>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</si>
  <si>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</si>
  <si>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</si>
  <si>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</si>
  <si>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</si>
  <si>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</si>
  <si>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</si>
  <si>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</si>
  <si>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</si>
  <si>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</si>
  <si>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</si>
  <si>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</si>
  <si>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</si>
  <si>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</si>
  <si>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</si>
  <si>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</si>
  <si>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</si>
  <si>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</si>
  <si>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</si>
  <si>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</si>
  <si>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</si>
  <si>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</si>
  <si>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</si>
  <si>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</si>
  <si>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</si>
  <si>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</si>
  <si>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</si>
  <si>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</si>
  <si>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</si>
  <si>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</si>
  <si>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</si>
  <si>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</si>
  <si>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</si>
  <si>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</si>
  <si>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</si>
  <si>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</si>
  <si>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</si>
  <si>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</si>
  <si>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</si>
  <si>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</si>
  <si>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</si>
  <si>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</si>
  <si>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</si>
  <si>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</si>
  <si>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</si>
  <si>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</si>
  <si>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</si>
  <si>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</si>
  <si>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</si>
  <si>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</si>
  <si>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</si>
  <si>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</si>
  <si>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</si>
  <si>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</si>
  <si>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</si>
  <si>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</si>
  <si>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</si>
  <si>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</si>
  <si>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</si>
  <si>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</si>
  <si>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</si>
  <si>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</si>
  <si>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</si>
  <si>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</si>
  <si>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</si>
  <si>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</si>
  <si>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</si>
  <si>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</si>
  <si>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</si>
  <si>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</si>
  <si>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</si>
  <si>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</si>
  <si>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</si>
  <si>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</si>
  <si>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</si>
  <si>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</si>
  <si>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</si>
  <si>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</si>
  <si>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</si>
  <si>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</si>
  <si>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</si>
  <si>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</si>
  <si>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</si>
  <si>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</si>
  <si>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</si>
  <si>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</si>
  <si>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</si>
  <si>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</si>
  <si>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</si>
  <si>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</si>
  <si>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</si>
  <si>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</si>
  <si>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</si>
  <si>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</si>
  <si>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</si>
  <si>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</si>
  <si>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</si>
  <si>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</si>
  <si>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</si>
  <si>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</si>
  <si>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</si>
  <si>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</si>
  <si>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</si>
  <si>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</si>
  <si>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</si>
  <si>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</si>
  <si>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</si>
  <si>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</si>
  <si>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</si>
  <si>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</si>
  <si>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</si>
  <si>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</si>
  <si>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</si>
  <si>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</si>
  <si>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</si>
  <si>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</si>
  <si>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</si>
  <si>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</si>
  <si>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</si>
  <si>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</si>
  <si>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</si>
  <si>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</si>
  <si>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</si>
  <si>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</si>
  <si>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</si>
  <si>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</si>
  <si>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</si>
  <si>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</si>
  <si>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</si>
  <si>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</si>
  <si>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</si>
  <si>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</si>
  <si>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</si>
  <si>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</si>
  <si>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</si>
  <si>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</si>
  <si>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</si>
  <si>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</si>
  <si>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</si>
  <si>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</si>
  <si>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</si>
  <si>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</si>
  <si>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</si>
  <si>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</si>
  <si>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</si>
  <si>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</si>
  <si>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</si>
  <si>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</si>
  <si>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</si>
  <si>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</si>
  <si>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</si>
  <si>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</si>
  <si>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</si>
  <si>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</si>
  <si>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</si>
  <si>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</si>
  <si>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</si>
  <si>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</si>
  <si>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</si>
  <si>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</si>
  <si>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</si>
  <si>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</si>
  <si>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</si>
  <si>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</si>
  <si>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</si>
  <si>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</si>
  <si>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</si>
  <si>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</si>
  <si>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</si>
  <si>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</si>
  <si>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</si>
  <si>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</si>
  <si>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</si>
  <si>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</si>
  <si>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</si>
  <si>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</si>
  <si>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</si>
  <si>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</si>
  <si>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</si>
  <si>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</si>
  <si>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</si>
  <si>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</si>
  <si>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</si>
  <si>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</si>
  <si>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</si>
  <si>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</si>
  <si>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</si>
  <si>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</si>
  <si>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</si>
  <si>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</si>
  <si>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</si>
  <si>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</si>
  <si>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</si>
  <si>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</si>
  <si>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</si>
  <si>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</si>
  <si>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</si>
  <si>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</si>
  <si>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</si>
  <si>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</si>
  <si>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</si>
  <si>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</si>
  <si>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</si>
  <si>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</si>
  <si>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</si>
  <si>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</si>
  <si>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</si>
  <si>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</si>
  <si>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</si>
  <si>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</si>
  <si>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</si>
  <si>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</si>
  <si>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</si>
  <si>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</si>
  <si>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</si>
  <si>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</si>
  <si>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</si>
  <si>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</si>
  <si>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</si>
  <si>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</si>
  <si>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</si>
  <si>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</si>
  <si>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</si>
  <si>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</si>
  <si>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</si>
  <si>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</si>
  <si>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</si>
  <si>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</si>
  <si>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</si>
  <si>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</si>
  <si>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</si>
  <si>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</si>
  <si>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</si>
  <si>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</si>
  <si>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</si>
  <si>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</si>
  <si>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</si>
  <si>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</si>
  <si>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</si>
  <si>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</si>
  <si>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</si>
  <si>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</si>
  <si>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</si>
  <si>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</si>
  <si>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</si>
  <si>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</si>
  <si>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</si>
  <si>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</si>
  <si>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</si>
  <si>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</si>
  <si>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</si>
  <si>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</si>
  <si>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</si>
  <si>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</si>
  <si>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</si>
  <si>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</si>
  <si>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</si>
  <si>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</si>
  <si>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</si>
  <si>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</si>
  <si>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</si>
  <si>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</si>
  <si>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</si>
  <si>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</si>
  <si>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</si>
  <si>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</si>
  <si>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</si>
  <si>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</si>
  <si>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</si>
  <si>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</si>
  <si>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</si>
  <si>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</si>
  <si>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</si>
  <si>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</si>
  <si>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</si>
  <si>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</si>
  <si>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</si>
  <si>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</si>
  <si>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</si>
  <si>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</si>
  <si>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</si>
  <si>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</si>
  <si>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</si>
  <si>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</si>
  <si>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</si>
  <si>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</si>
  <si>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</si>
  <si>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</si>
  <si>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</si>
  <si>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</si>
  <si>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</si>
  <si>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</si>
  <si>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</si>
  <si>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</si>
  <si>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</si>
  <si>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</si>
  <si>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</si>
  <si>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</si>
  <si>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</si>
  <si>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</si>
  <si>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</si>
  <si>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</si>
  <si>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</si>
  <si>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</si>
  <si>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</si>
  <si>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</si>
  <si>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</si>
  <si>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</si>
  <si>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</si>
  <si>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</si>
  <si>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</si>
  <si>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</si>
  <si>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</si>
  <si>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</si>
  <si>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</si>
  <si>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</si>
  <si>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</si>
  <si>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</si>
  <si>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</si>
  <si>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</si>
  <si>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</si>
  <si>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</si>
  <si>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</si>
  <si>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</si>
  <si>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</si>
  <si>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</si>
  <si>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</si>
  <si>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</si>
  <si>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</si>
  <si>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</si>
  <si>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</si>
  <si>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</si>
  <si>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</si>
  <si>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</si>
  <si>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</si>
  <si>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</si>
  <si>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</si>
  <si>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</si>
  <si>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</si>
  <si>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</si>
  <si>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</si>
  <si>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</si>
  <si>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</si>
  <si>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</si>
  <si>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</si>
  <si>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</si>
  <si>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</si>
  <si>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</si>
  <si>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</si>
  <si>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</si>
  <si>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</si>
  <si>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</si>
  <si>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</si>
  <si>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</si>
  <si>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</si>
  <si>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</si>
  <si>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</si>
  <si>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</si>
  <si>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</si>
  <si>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</si>
  <si>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</si>
  <si>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</si>
  <si>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</si>
  <si>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</si>
  <si>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</si>
  <si>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</si>
  <si>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</si>
  <si>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</si>
  <si>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</si>
  <si>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</si>
  <si>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</si>
  <si>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</si>
  <si>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</si>
  <si>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</si>
  <si>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</si>
  <si>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</si>
  <si>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</si>
  <si>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</si>
  <si>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</si>
  <si>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</si>
  <si>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</si>
  <si>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</si>
  <si>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</si>
  <si>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</si>
  <si>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</si>
  <si>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</si>
  <si>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</si>
  <si>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</si>
  <si>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</si>
  <si>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</si>
  <si>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</si>
  <si>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</si>
  <si>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</si>
  <si>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</si>
  <si>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</si>
  <si>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</si>
  <si>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</si>
  <si>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</si>
  <si>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</si>
  <si>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</si>
  <si>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</si>
  <si>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</si>
  <si>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</si>
  <si>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</si>
  <si>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</si>
  <si>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</si>
  <si>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</si>
  <si>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</si>
  <si>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</si>
  <si>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</si>
  <si>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</si>
  <si>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</si>
  <si>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</si>
  <si>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</si>
  <si>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</si>
  <si>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</si>
  <si>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</si>
  <si>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</si>
  <si>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</si>
  <si>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</si>
  <si>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</si>
  <si>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</si>
  <si>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</si>
  <si>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</si>
  <si>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</si>
  <si>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</si>
  <si>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</si>
  <si>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</si>
  <si>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</si>
  <si>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</si>
  <si>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</si>
  <si>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</si>
  <si>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</si>
  <si>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</si>
  <si>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</si>
  <si>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</si>
  <si>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</si>
  <si>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</si>
  <si>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</si>
  <si>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</si>
  <si>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</si>
  <si>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</si>
  <si>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</si>
  <si>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</si>
  <si>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</si>
  <si>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</si>
  <si>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</si>
  <si>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</si>
  <si>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</si>
  <si>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</si>
  <si>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</si>
  <si>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</si>
  <si>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</si>
  <si>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</si>
  <si>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</si>
  <si>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</si>
  <si>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</si>
  <si>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</si>
  <si>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</si>
  <si>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</si>
  <si>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</si>
  <si>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</si>
  <si>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</si>
  <si>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</si>
  <si>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</si>
  <si>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</si>
  <si>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</si>
  <si>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</si>
  <si>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</si>
  <si>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</si>
  <si>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</si>
  <si>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</si>
  <si>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</si>
  <si>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</si>
  <si>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</si>
  <si>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</si>
  <si>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</si>
  <si>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</si>
  <si>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</si>
  <si>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</si>
  <si>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</si>
  <si>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</si>
  <si>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</si>
  <si>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</si>
  <si>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</si>
  <si>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</si>
  <si>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</si>
  <si>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</si>
  <si>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</si>
  <si>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</si>
  <si>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</si>
  <si>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</si>
  <si>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</si>
  <si>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</si>
  <si>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</si>
  <si>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</si>
  <si>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</si>
  <si>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</si>
  <si>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</si>
  <si>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</si>
  <si>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</si>
  <si>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</si>
  <si>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</si>
  <si>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</si>
  <si>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</si>
  <si>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</si>
  <si>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</si>
  <si>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</si>
  <si>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</si>
  <si>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</si>
  <si>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</si>
  <si>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</si>
  <si>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</si>
  <si>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</si>
  <si>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</si>
  <si>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</si>
  <si>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</si>
  <si>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</si>
  <si>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</si>
  <si>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</si>
  <si>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</si>
  <si>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</si>
  <si>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</si>
  <si>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</si>
  <si>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</si>
  <si>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</si>
  <si>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</si>
  <si>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</si>
  <si>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</si>
  <si>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</si>
  <si>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</si>
  <si>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</si>
  <si>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</si>
  <si>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</si>
  <si>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</si>
  <si>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</si>
  <si>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</si>
  <si>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</si>
  <si>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</si>
  <si>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</si>
  <si>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</si>
  <si>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</si>
  <si>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</si>
  <si>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</si>
  <si>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</si>
  <si>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</si>
  <si>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</si>
  <si>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</si>
  <si>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</si>
  <si>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</si>
  <si>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</si>
  <si>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</si>
  <si>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</si>
  <si>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</si>
  <si>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</si>
  <si>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</si>
  <si>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</si>
  <si>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</si>
  <si>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</si>
  <si>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</si>
  <si>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</si>
  <si>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</si>
  <si>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</si>
  <si>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</si>
  <si>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</si>
  <si>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</si>
  <si>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</si>
  <si>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</si>
  <si>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</si>
  <si>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</si>
  <si>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</si>
  <si>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</si>
  <si>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</si>
  <si>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</si>
  <si>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</si>
  <si>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</si>
  <si>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</si>
  <si>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</si>
  <si>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</si>
  <si>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</si>
  <si>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</si>
  <si>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</si>
  <si>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</si>
  <si>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</si>
  <si>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</si>
  <si>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</si>
  <si>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</si>
  <si>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</si>
  <si>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</si>
  <si>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</si>
  <si>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</si>
  <si>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</si>
  <si>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</si>
  <si>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</si>
  <si>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</si>
  <si>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</si>
  <si>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</si>
  <si>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</si>
  <si>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</si>
  <si>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</si>
  <si>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</si>
  <si>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</si>
  <si>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</si>
  <si>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</si>
  <si>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</si>
  <si>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</si>
  <si>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</si>
  <si>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</si>
  <si>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</si>
  <si>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</si>
  <si>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</si>
  <si>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</si>
  <si>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</si>
  <si>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</si>
  <si>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</si>
  <si>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</si>
  <si>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</si>
  <si>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</si>
  <si>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</si>
  <si>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</si>
  <si>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</si>
  <si>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</si>
  <si>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</si>
  <si>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</si>
  <si>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</si>
  <si>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</si>
  <si>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</si>
  <si>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</si>
  <si>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</si>
  <si>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</si>
  <si>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</si>
  <si>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</si>
  <si>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</si>
  <si>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</si>
  <si>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</si>
  <si>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</si>
  <si>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</si>
  <si>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</si>
  <si>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</si>
  <si>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</si>
  <si>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</si>
  <si>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</si>
  <si>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</si>
  <si>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</si>
  <si>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</si>
  <si>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</si>
  <si>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</si>
  <si>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</si>
  <si>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</si>
  <si>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</si>
  <si>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</si>
  <si>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</si>
  <si>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</si>
  <si>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</si>
  <si>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</si>
  <si>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</si>
  <si>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</si>
  <si>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</si>
  <si>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</si>
  <si>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</si>
  <si>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</si>
  <si>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</si>
  <si>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</si>
  <si>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</si>
  <si>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</si>
  <si>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</si>
  <si>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</si>
  <si>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</si>
  <si>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</si>
  <si>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</si>
  <si>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</si>
  <si>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</si>
  <si>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</si>
  <si>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</si>
  <si>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</si>
  <si>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</si>
  <si>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</si>
  <si>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</si>
  <si>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</si>
  <si>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</si>
  <si>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</si>
  <si>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</si>
  <si>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</si>
  <si>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</si>
  <si>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</si>
  <si>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</si>
  <si>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</si>
  <si>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</si>
  <si>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</si>
  <si>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</si>
  <si>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</si>
  <si>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</si>
  <si>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</si>
  <si>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</si>
  <si>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</si>
  <si>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</si>
  <si>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</si>
  <si>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</si>
  <si>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</si>
  <si>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</si>
  <si>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</si>
  <si>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</si>
  <si>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</si>
  <si>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</si>
  <si>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</si>
  <si>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</si>
  <si>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</si>
  <si>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</si>
  <si>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</si>
  <si>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</si>
  <si>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</si>
  <si>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</si>
  <si>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</si>
  <si>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</si>
  <si>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</si>
  <si>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</si>
  <si>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</si>
  <si>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</si>
  <si>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</si>
  <si>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</si>
  <si>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</si>
  <si>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</si>
  <si>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</si>
  <si>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</si>
  <si>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</si>
  <si>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</si>
  <si>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</si>
  <si>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</si>
  <si>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</si>
  <si>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</si>
  <si>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</si>
  <si>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</si>
  <si>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</si>
  <si>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</si>
  <si>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</si>
  <si>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</si>
  <si>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</si>
  <si>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</si>
  <si>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</si>
  <si>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</si>
  <si>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</si>
  <si>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</si>
  <si>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</si>
  <si>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</si>
  <si>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</si>
  <si>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</si>
  <si>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</si>
  <si>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</si>
  <si>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</si>
  <si>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</si>
  <si>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</si>
  <si>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</si>
  <si>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</si>
  <si>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</si>
  <si>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</si>
  <si>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</si>
  <si>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</si>
  <si>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</si>
  <si>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</si>
  <si>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</si>
  <si>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</si>
  <si>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</si>
  <si>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</si>
  <si>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</si>
  <si>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</si>
  <si>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</si>
  <si>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</si>
  <si>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</si>
  <si>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</si>
  <si>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</si>
  <si>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</si>
  <si>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</si>
  <si>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</si>
  <si>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</si>
  <si>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</si>
  <si>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</si>
  <si>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</si>
  <si>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</si>
  <si>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</si>
  <si>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</si>
  <si>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</si>
  <si>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</si>
  <si>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</si>
  <si>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</si>
  <si>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</si>
  <si>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</si>
  <si>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</si>
  <si>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</si>
  <si>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</si>
  <si>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</si>
  <si>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</si>
  <si>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</si>
  <si>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</si>
  <si>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</si>
  <si>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</si>
  <si>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</si>
  <si>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</si>
  <si>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</si>
  <si>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</si>
  <si>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</si>
  <si>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</si>
  <si>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</si>
  <si>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</si>
  <si>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</si>
  <si>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</si>
  <si>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</si>
  <si>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</si>
  <si>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</si>
  <si>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</si>
  <si>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</si>
  <si>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</si>
  <si>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</si>
  <si>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</si>
  <si>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</si>
  <si>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</si>
  <si>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</si>
  <si>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</si>
  <si>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</si>
  <si>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</si>
  <si>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</si>
  <si>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</si>
  <si>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</si>
  <si>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</si>
  <si>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</si>
  <si>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</si>
  <si>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</si>
  <si>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</si>
  <si>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</si>
  <si>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</si>
  <si>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</si>
  <si>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</si>
  <si>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</si>
  <si>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</si>
  <si>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</si>
  <si>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</si>
  <si>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</si>
  <si>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</si>
  <si>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</si>
  <si>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</si>
  <si>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</si>
  <si>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</si>
  <si>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</si>
  <si>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</si>
  <si>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</si>
  <si>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</si>
  <si>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</si>
  <si>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</si>
  <si>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</si>
  <si>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</si>
  <si>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</si>
  <si>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</si>
  <si>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</si>
  <si>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</si>
  <si>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</si>
  <si>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</si>
  <si>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</si>
  <si>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</si>
  <si>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</si>
  <si>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</si>
  <si>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</si>
  <si>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</si>
  <si>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</si>
  <si>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</si>
  <si>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</si>
  <si>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</si>
  <si>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</si>
  <si>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</si>
  <si>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</si>
  <si>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</si>
  <si>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</si>
  <si>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</si>
  <si>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</si>
  <si>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</si>
  <si>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</si>
  <si>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</si>
  <si>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</si>
  <si>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</si>
  <si>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</si>
  <si>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</si>
  <si>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</si>
  <si>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</si>
  <si>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</si>
  <si>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</si>
  <si>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</si>
  <si>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</si>
  <si>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</si>
  <si>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</si>
  <si>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</si>
  <si>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</si>
  <si>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</si>
  <si>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</si>
  <si>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</si>
  <si>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</si>
  <si>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</si>
  <si>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</si>
  <si>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</si>
  <si>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</si>
  <si>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</si>
  <si>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</si>
  <si>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</si>
  <si>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</si>
  <si>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</si>
  <si>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</si>
  <si>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</si>
  <si>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</si>
  <si>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</si>
  <si>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</si>
  <si>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</si>
  <si>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</si>
  <si>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</si>
  <si>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</si>
  <si>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</si>
  <si>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</si>
  <si>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</si>
  <si>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</si>
  <si>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</si>
  <si>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</si>
  <si>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</si>
  <si>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</si>
  <si>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</si>
  <si>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</si>
  <si>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</si>
  <si>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</si>
  <si>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</si>
  <si>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</si>
  <si>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</si>
  <si>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</si>
  <si>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</si>
  <si>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</si>
  <si>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</si>
  <si>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</si>
  <si>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</si>
  <si>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</si>
  <si>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</si>
  <si>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</si>
  <si>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</si>
  <si>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</si>
  <si>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</si>
  <si>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</si>
  <si>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</si>
  <si>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</si>
  <si>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</si>
  <si>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</si>
  <si>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</si>
  <si>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</si>
  <si>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</si>
  <si>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</si>
  <si>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</si>
  <si>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</si>
  <si>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</si>
  <si>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</si>
  <si>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</si>
  <si>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</si>
  <si>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</si>
  <si>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</si>
  <si>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</si>
  <si>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</si>
  <si>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</si>
  <si>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</si>
  <si>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</si>
  <si>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</si>
  <si>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</si>
  <si>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</si>
  <si>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</si>
  <si>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</si>
  <si>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</si>
  <si>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</si>
  <si>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</si>
  <si>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</si>
  <si>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</si>
  <si>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</si>
  <si>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</si>
  <si>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</si>
  <si>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</si>
  <si>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</si>
  <si>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</si>
  <si>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</si>
  <si>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</si>
  <si>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</si>
  <si>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</si>
  <si>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</si>
  <si>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</si>
  <si>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</si>
  <si>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</si>
  <si>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</si>
  <si>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</si>
  <si>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</si>
  <si>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</si>
  <si>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</si>
  <si>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</si>
  <si>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</si>
  <si>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</si>
  <si>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</si>
  <si>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</si>
  <si>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</si>
  <si>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</si>
  <si>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</si>
  <si>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</si>
  <si>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</si>
  <si>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</si>
  <si>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</si>
  <si>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</si>
  <si>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</si>
  <si>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</si>
  <si>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</si>
  <si>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</si>
  <si>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</si>
  <si>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</si>
  <si>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</si>
  <si>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</si>
  <si>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</si>
  <si>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</si>
  <si>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</si>
  <si>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</si>
  <si>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</si>
  <si>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</si>
  <si>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</si>
  <si>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</si>
  <si>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</si>
  <si>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</si>
  <si>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</si>
  <si>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</si>
  <si>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</si>
  <si>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</si>
  <si>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</si>
  <si>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</si>
  <si>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</si>
  <si>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</si>
  <si>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</si>
  <si>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</si>
  <si>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</si>
  <si>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</si>
  <si>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</si>
  <si>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</si>
  <si>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</si>
  <si>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</si>
  <si>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</si>
  <si>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</si>
  <si>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</si>
  <si>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</si>
  <si>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</si>
  <si>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</si>
  <si>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</si>
  <si>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</si>
  <si>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</si>
  <si>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</si>
  <si>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</si>
  <si>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</si>
  <si>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</si>
  <si>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</si>
  <si>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</si>
  <si>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</si>
  <si>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</si>
  <si>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</si>
  <si>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</si>
  <si>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</si>
  <si>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</si>
  <si>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</si>
  <si>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</si>
  <si>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</si>
  <si>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</si>
  <si>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</si>
  <si>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</si>
  <si>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</si>
  <si>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</si>
  <si>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</si>
  <si>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</si>
  <si>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</si>
  <si>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</si>
  <si>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</si>
  <si>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</si>
  <si>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</si>
  <si>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</si>
  <si>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</si>
  <si>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</si>
  <si>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</si>
  <si>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</si>
  <si>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</si>
  <si>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</si>
  <si>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</si>
  <si>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</si>
  <si>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</si>
  <si>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</si>
  <si>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</si>
  <si>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</si>
  <si>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</si>
  <si>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</si>
  <si>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</si>
  <si>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</si>
  <si>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</si>
  <si>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</si>
  <si>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</si>
  <si>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</si>
  <si>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</si>
  <si>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</si>
  <si>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</si>
  <si>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</si>
  <si>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</si>
  <si>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</si>
  <si>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</si>
  <si>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</si>
  <si>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</si>
  <si>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</si>
  <si>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</si>
  <si>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</si>
  <si>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</si>
  <si>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</si>
  <si>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</si>
  <si>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</si>
  <si>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</si>
  <si>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</si>
  <si>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</si>
  <si>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</si>
  <si>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</si>
  <si>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</si>
  <si>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</si>
  <si>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</si>
  <si>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</si>
  <si>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</si>
  <si>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</si>
  <si>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</si>
  <si>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</si>
  <si>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</si>
  <si>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</si>
  <si>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</si>
  <si>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</si>
  <si>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</si>
  <si>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</si>
  <si>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</si>
  <si>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</si>
  <si>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</si>
  <si>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</si>
  <si>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</si>
  <si>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</si>
  <si>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</si>
  <si>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</si>
  <si>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</si>
  <si>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</si>
  <si>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</si>
  <si>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</si>
  <si>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</si>
  <si>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</si>
  <si>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</si>
  <si>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</si>
  <si>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</si>
  <si>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</si>
  <si>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</si>
  <si>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</si>
  <si>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</si>
  <si>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</si>
  <si>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</si>
  <si>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</si>
  <si>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</si>
  <si>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</si>
  <si>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</si>
  <si>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</si>
  <si>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</si>
  <si>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</si>
  <si>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</si>
  <si>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</si>
  <si>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</si>
  <si>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</si>
  <si>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</si>
  <si>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</si>
  <si>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</si>
  <si>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</si>
  <si>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</si>
  <si>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</si>
  <si>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</si>
  <si>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</si>
  <si>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</si>
  <si>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</si>
  <si>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</si>
  <si>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</si>
  <si>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</si>
  <si>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</si>
  <si>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</si>
  <si>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</si>
  <si>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</si>
  <si>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</si>
  <si>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</si>
  <si>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</si>
  <si>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</si>
  <si>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</si>
  <si>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</si>
  <si>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</si>
  <si>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</si>
  <si>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</si>
  <si>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</si>
  <si>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</si>
  <si>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</si>
  <si>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</si>
  <si>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</si>
  <si>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</si>
  <si>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</si>
  <si>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</si>
  <si>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</si>
  <si>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</si>
  <si>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</si>
  <si>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</si>
  <si>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</si>
  <si>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</si>
  <si>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</si>
  <si>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</si>
  <si>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</si>
  <si>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</si>
  <si>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</si>
  <si>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</si>
  <si>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</si>
  <si>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</si>
  <si>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</si>
  <si>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</si>
  <si>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</si>
  <si>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</si>
  <si>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</si>
  <si>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</si>
  <si>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</si>
  <si>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</si>
  <si>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</si>
  <si>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</si>
  <si>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</si>
  <si>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</si>
  <si>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</si>
  <si>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</si>
  <si>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</si>
  <si>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</si>
  <si>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</si>
  <si>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</si>
  <si>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</si>
  <si>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</si>
  <si>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</si>
  <si>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</si>
  <si>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</si>
  <si>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</si>
  <si>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</si>
  <si>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</si>
  <si>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</si>
  <si>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</si>
  <si>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</si>
  <si>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</si>
  <si>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</si>
  <si>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</si>
  <si>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</si>
  <si>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</si>
  <si>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</si>
  <si>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</si>
  <si>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</si>
  <si>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</si>
  <si>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</si>
  <si>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</si>
  <si>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</si>
  <si>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</si>
  <si>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</si>
  <si>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</si>
  <si>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</si>
  <si>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</si>
  <si>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</si>
  <si>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</si>
  <si>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</si>
  <si>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</si>
  <si>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</si>
  <si>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</si>
  <si>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</si>
  <si>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</si>
  <si>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</si>
  <si>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</si>
  <si>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</si>
  <si>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</si>
  <si>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</si>
  <si>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</si>
  <si>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</si>
  <si>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</si>
  <si>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</si>
  <si>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</si>
  <si>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</si>
  <si>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</si>
  <si>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</si>
  <si>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</si>
  <si>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</si>
  <si>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</si>
  <si>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</si>
  <si>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</si>
  <si>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</si>
  <si>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</si>
  <si>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</si>
  <si>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</si>
  <si>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</si>
  <si>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</si>
  <si>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</si>
  <si>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</si>
  <si>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</si>
  <si>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</si>
  <si>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</si>
  <si>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</si>
  <si>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</si>
  <si>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</si>
  <si>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</si>
  <si>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</si>
  <si>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</si>
  <si>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</si>
  <si>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</si>
  <si>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</si>
  <si>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</si>
  <si>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</si>
  <si>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</si>
  <si>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</si>
  <si>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</si>
  <si>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</si>
  <si>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</si>
  <si>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</si>
  <si>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</si>
  <si>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</si>
  <si>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</si>
  <si>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</si>
  <si>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</si>
  <si>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</si>
  <si>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</si>
  <si>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</si>
  <si>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</si>
  <si>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</si>
  <si>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</si>
  <si>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</si>
  <si>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</si>
  <si>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</si>
  <si>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</si>
  <si>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</si>
  <si>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</si>
  <si>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</si>
  <si>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</si>
  <si>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</si>
  <si>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</si>
  <si>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</si>
  <si>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</si>
  <si>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</si>
  <si>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</si>
  <si>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</si>
  <si>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</si>
  <si>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</si>
  <si>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</si>
  <si>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</si>
  <si>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</si>
  <si>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</si>
  <si>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</si>
  <si>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</si>
  <si>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</si>
  <si>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</si>
  <si>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</si>
  <si>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</si>
  <si>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</si>
  <si>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</si>
  <si>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</si>
  <si>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</si>
  <si>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</si>
  <si>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</si>
  <si>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</si>
  <si>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</si>
  <si>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</si>
  <si>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</si>
  <si>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</si>
  <si>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</si>
  <si>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</si>
  <si>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</si>
  <si>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</si>
  <si>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</si>
  <si>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</si>
  <si>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</si>
  <si>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</si>
  <si>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</si>
  <si>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</si>
  <si>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</si>
  <si>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</si>
  <si>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</si>
  <si>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</si>
  <si>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</si>
  <si>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</si>
  <si>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</si>
  <si>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</si>
  <si>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</si>
  <si>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</si>
  <si>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</si>
  <si>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</si>
  <si>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</si>
  <si>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</si>
  <si>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</si>
  <si>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</si>
  <si>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</si>
  <si>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</si>
  <si>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</si>
  <si>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</si>
  <si>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</si>
  <si>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</si>
  <si>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</si>
  <si>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</si>
  <si>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</si>
  <si>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</si>
  <si>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</si>
  <si>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</si>
  <si>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</si>
  <si>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</si>
  <si>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</si>
  <si>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</si>
  <si>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</si>
  <si>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</si>
  <si>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</si>
  <si>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</si>
  <si>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</si>
  <si>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</si>
  <si>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</si>
  <si>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</si>
  <si>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</si>
  <si>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</si>
  <si>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</si>
  <si>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</si>
  <si>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</si>
  <si>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</si>
  <si>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</si>
  <si>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</si>
  <si>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</si>
  <si>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</si>
  <si>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</si>
  <si>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</si>
  <si>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</si>
  <si>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</si>
  <si>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</si>
  <si>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</si>
  <si>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</si>
  <si>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</si>
  <si>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</si>
  <si>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</si>
  <si>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</si>
  <si>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</si>
  <si>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</si>
  <si>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</si>
  <si>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</si>
  <si>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</si>
  <si>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</si>
  <si>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</si>
  <si>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</si>
  <si>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</si>
  <si>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</si>
  <si>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</si>
  <si>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</si>
  <si>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</si>
  <si>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</si>
  <si>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</si>
  <si>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</si>
  <si>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</si>
  <si>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</si>
  <si>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</si>
  <si>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</si>
  <si>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</si>
  <si>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</si>
  <si>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</si>
  <si>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</si>
  <si>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</si>
  <si>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</si>
  <si>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</si>
  <si>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</si>
  <si>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</si>
  <si>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</si>
  <si>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</si>
  <si>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</si>
  <si>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</si>
  <si>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</si>
  <si>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</si>
  <si>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</si>
  <si>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</si>
  <si>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</si>
  <si>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</si>
  <si>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</si>
  <si>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</si>
  <si>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</si>
  <si>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</si>
  <si>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</si>
  <si>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</si>
  <si>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</si>
  <si>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</si>
  <si>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</si>
  <si>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</si>
  <si>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</si>
  <si>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</si>
  <si>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</si>
  <si>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</si>
  <si>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</si>
  <si>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</si>
  <si>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</si>
  <si>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</si>
  <si>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</si>
  <si>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</si>
  <si>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</si>
  <si>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</si>
  <si>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</si>
  <si>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</si>
  <si>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</si>
  <si>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</si>
  <si>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</si>
  <si>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</si>
  <si>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</si>
  <si>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</si>
  <si>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</si>
  <si>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</si>
  <si>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</si>
  <si>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</si>
  <si>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</si>
  <si>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</si>
  <si>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</si>
  <si>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</si>
  <si>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</si>
  <si>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</si>
  <si>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</si>
  <si>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</si>
  <si>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</si>
  <si>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</si>
  <si>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</si>
  <si>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</si>
  <si>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</si>
  <si>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</si>
  <si>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</si>
  <si>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</si>
  <si>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</si>
  <si>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</si>
  <si>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</si>
  <si>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</si>
  <si>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</si>
  <si>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</si>
  <si>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</si>
  <si>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</si>
  <si>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</si>
  <si>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</si>
  <si>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</si>
  <si>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</si>
  <si>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</si>
  <si>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</si>
  <si>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</si>
  <si>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</si>
  <si>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</si>
  <si>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</si>
  <si>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</si>
  <si>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</si>
  <si>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</si>
  <si>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</si>
  <si>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</si>
  <si>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</si>
  <si>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</si>
  <si>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</si>
  <si>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</si>
  <si>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</si>
  <si>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</si>
  <si>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</si>
  <si>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</si>
  <si>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</si>
  <si>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</si>
  <si>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</si>
  <si>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</si>
  <si>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</si>
  <si>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</si>
  <si>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</si>
  <si>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</si>
  <si>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</si>
  <si>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</si>
  <si>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</si>
  <si>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</si>
  <si>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</si>
  <si>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</si>
  <si>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</si>
  <si>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</si>
  <si>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</si>
  <si>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</si>
  <si>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</si>
  <si>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</si>
  <si>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</si>
  <si>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</si>
  <si>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</si>
  <si>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</si>
  <si>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</si>
  <si>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</si>
  <si>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</si>
  <si>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</si>
  <si>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</si>
  <si>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</si>
  <si>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</si>
  <si>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</si>
  <si>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</si>
  <si>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</si>
  <si>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</si>
  <si>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</si>
  <si>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</si>
  <si>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</si>
  <si>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</si>
  <si>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</si>
  <si>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</si>
  <si>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</si>
  <si>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</si>
  <si>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</si>
  <si>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</si>
  <si>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</si>
  <si>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</si>
  <si>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</si>
  <si>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</si>
  <si>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</si>
  <si>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</si>
  <si>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</si>
  <si>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</si>
  <si>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</si>
  <si>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</si>
  <si>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</si>
  <si>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</si>
  <si>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</si>
  <si>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</si>
  <si>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</si>
  <si>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</si>
  <si>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</si>
  <si>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</si>
  <si>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</si>
  <si>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</si>
  <si>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</si>
  <si>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</si>
  <si>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</si>
  <si>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</si>
  <si>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</si>
  <si>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</si>
  <si>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</si>
  <si>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</si>
  <si>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</si>
  <si>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</si>
  <si>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</si>
  <si>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</si>
  <si>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</si>
  <si>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</si>
  <si>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</si>
  <si>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</si>
  <si>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</si>
  <si>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</si>
  <si>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</si>
  <si>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</si>
  <si>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</si>
  <si>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</si>
  <si>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</si>
  <si>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</si>
  <si>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</si>
  <si>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</si>
  <si>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</si>
  <si>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</si>
  <si>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</si>
  <si>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</si>
  <si>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</si>
  <si>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</si>
  <si>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</si>
  <si>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</si>
  <si>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</si>
  <si>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</si>
  <si>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</si>
  <si>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</si>
  <si>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</si>
  <si>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</si>
  <si>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</si>
  <si>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</si>
  <si>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</si>
  <si>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</si>
  <si>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</si>
  <si>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</si>
  <si>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</si>
  <si>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</si>
  <si>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</si>
  <si>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</si>
  <si>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</si>
  <si>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</si>
  <si>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</si>
  <si>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</si>
  <si>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</si>
  <si>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</si>
  <si>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</si>
  <si>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</si>
  <si>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</si>
  <si>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</si>
  <si>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</si>
  <si>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</si>
  <si>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</si>
  <si>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</si>
  <si>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</si>
  <si>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</si>
  <si>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</si>
  <si>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</si>
  <si>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</si>
  <si>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</si>
  <si>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</si>
  <si>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</si>
  <si>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</si>
  <si>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</si>
  <si>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</si>
  <si>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</si>
  <si>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</si>
  <si>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</si>
  <si>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</si>
  <si>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</si>
  <si>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</si>
  <si>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</si>
  <si>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</si>
  <si>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</si>
  <si>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</si>
  <si>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</si>
  <si>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</si>
  <si>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</si>
  <si>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</si>
  <si>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</si>
  <si>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</si>
  <si>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</si>
  <si>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</si>
  <si>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</si>
  <si>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</si>
  <si>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</si>
  <si>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</si>
  <si>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</si>
  <si>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</si>
  <si>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</si>
  <si>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</si>
  <si>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</si>
  <si>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</si>
  <si>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</si>
  <si>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</si>
  <si>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</si>
  <si>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</si>
  <si>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</si>
  <si>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</si>
  <si>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</si>
  <si>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</si>
  <si>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</si>
  <si>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</si>
  <si>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</si>
  <si>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</si>
  <si>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</si>
  <si>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</si>
  <si>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</si>
  <si>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</si>
  <si>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</si>
  <si>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</si>
  <si>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</si>
  <si>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</si>
  <si>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</si>
  <si>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</si>
  <si>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</si>
  <si>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</si>
  <si>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</si>
  <si>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</si>
  <si>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</si>
  <si>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</si>
  <si>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</si>
  <si>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</si>
  <si>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</si>
  <si>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</si>
  <si>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</si>
  <si>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</si>
  <si>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</si>
  <si>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</si>
  <si>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</si>
  <si>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</si>
  <si>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</si>
  <si>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</si>
  <si>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</si>
  <si>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</si>
  <si>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</si>
  <si>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</si>
  <si>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</si>
  <si>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</si>
  <si>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</si>
  <si>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</si>
  <si>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</si>
  <si>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</si>
  <si>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</si>
  <si>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</si>
  <si>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</si>
  <si>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</si>
  <si>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</si>
  <si>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</si>
  <si>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</si>
  <si>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</si>
  <si>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</si>
  <si>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</si>
  <si>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</si>
  <si>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</si>
  <si>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</si>
  <si>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</si>
  <si>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</si>
  <si>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</si>
  <si>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</si>
  <si>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</si>
  <si>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</si>
  <si>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</si>
  <si>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</si>
  <si>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</si>
  <si>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</si>
  <si>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</si>
  <si>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</si>
  <si>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</si>
  <si>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</si>
  <si>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</si>
  <si>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</si>
  <si>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</si>
  <si>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</si>
  <si>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</si>
  <si>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</si>
  <si>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</si>
  <si>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</si>
  <si>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</si>
  <si>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</si>
  <si>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</si>
  <si>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</si>
  <si>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</si>
  <si>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</si>
  <si>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</si>
  <si>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</si>
  <si>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</si>
  <si>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</si>
  <si>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</si>
  <si>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</si>
  <si>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</si>
  <si>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</si>
  <si>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</si>
  <si>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</si>
  <si>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</si>
  <si>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</si>
  <si>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</si>
  <si>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</si>
  <si>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</si>
  <si>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</si>
  <si>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</si>
  <si>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</si>
  <si>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</si>
  <si>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</si>
  <si>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</si>
  <si>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</si>
  <si>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</si>
  <si>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</si>
  <si>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</si>
  <si>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</si>
  <si>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</si>
  <si>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</si>
  <si>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</si>
  <si>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</si>
  <si>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</si>
  <si>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</si>
  <si>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</si>
  <si>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</si>
  <si>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</si>
  <si>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</si>
  <si>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</si>
  <si>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</si>
  <si>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</si>
  <si>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</si>
  <si>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</si>
  <si>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</si>
  <si>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</si>
  <si>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</si>
  <si>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</si>
  <si>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</si>
  <si>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</si>
  <si>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</si>
  <si>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</si>
  <si>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</si>
  <si>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</si>
  <si>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</si>
  <si>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</si>
  <si>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</si>
  <si>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</si>
  <si>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</si>
  <si>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</si>
  <si>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</si>
  <si>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</si>
  <si>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</si>
  <si>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</si>
  <si>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</si>
  <si>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</si>
  <si>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</si>
  <si>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</si>
  <si>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</si>
  <si>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</si>
  <si>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</si>
  <si>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</si>
  <si>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</si>
  <si>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</si>
  <si>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</si>
  <si>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</si>
  <si>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</si>
  <si>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</si>
  <si>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</si>
  <si>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</si>
  <si>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</si>
  <si>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</si>
  <si>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</si>
  <si>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</si>
  <si>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</si>
  <si>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</si>
  <si>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</si>
  <si>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</si>
  <si>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</si>
  <si>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</si>
  <si>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</si>
  <si>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</si>
  <si>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</si>
  <si>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</si>
  <si>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</si>
  <si>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</si>
  <si>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</si>
  <si>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</si>
  <si>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</si>
  <si>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</si>
  <si>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</si>
  <si>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</si>
  <si>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</si>
  <si>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</si>
  <si>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</si>
  <si>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</si>
  <si>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</si>
  <si>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</si>
  <si>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</si>
  <si>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</si>
  <si>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</si>
  <si>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</si>
  <si>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</si>
  <si>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</si>
  <si>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</si>
  <si>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</si>
  <si>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</si>
  <si>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</si>
  <si>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</si>
  <si>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</si>
  <si>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</si>
  <si>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</si>
  <si>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</si>
  <si>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</si>
  <si>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</si>
  <si>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</si>
  <si>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</si>
  <si>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</si>
  <si>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</si>
  <si>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</si>
  <si>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</si>
  <si>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</si>
  <si>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</si>
  <si>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</si>
  <si>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</si>
  <si>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</si>
  <si>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</si>
  <si>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</si>
  <si>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</si>
  <si>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</si>
  <si>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</si>
  <si>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</si>
  <si>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</si>
  <si>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</si>
  <si>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</si>
  <si>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</si>
  <si>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</si>
  <si>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</si>
  <si>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</si>
  <si>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</si>
  <si>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</si>
  <si>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</si>
  <si>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</si>
  <si>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</si>
  <si>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</si>
  <si>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</si>
  <si>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</si>
  <si>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</si>
  <si>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</si>
  <si>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</si>
  <si>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</si>
  <si>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</si>
  <si>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</si>
  <si>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</si>
  <si>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</si>
  <si>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</si>
  <si>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</si>
  <si>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</si>
  <si>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</si>
  <si>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</si>
  <si>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</si>
  <si>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</si>
  <si>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</si>
  <si>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</si>
  <si>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</si>
  <si>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</si>
  <si>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</si>
  <si>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</si>
  <si>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</si>
  <si>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</si>
  <si>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</si>
  <si>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</si>
  <si>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</si>
  <si>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</si>
  <si>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</si>
  <si>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</si>
  <si>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</si>
  <si>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</si>
  <si>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</si>
  <si>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</si>
  <si>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</si>
  <si>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</si>
  <si>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</si>
  <si>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</si>
  <si>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</si>
  <si>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</si>
  <si>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</si>
  <si>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</si>
  <si>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</si>
  <si>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</si>
  <si>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</si>
  <si>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</si>
  <si>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</si>
  <si>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</si>
  <si>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</si>
  <si>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</si>
  <si>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</si>
  <si>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</si>
  <si>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</si>
  <si>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</si>
  <si>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</si>
  <si>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</si>
  <si>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</si>
  <si>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</si>
  <si>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</si>
  <si>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</si>
  <si>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</si>
  <si>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</si>
  <si>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</si>
  <si>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</si>
  <si>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</si>
  <si>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</si>
  <si>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</si>
  <si>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</si>
  <si>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</si>
  <si>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</si>
  <si>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</si>
  <si>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</si>
  <si>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</si>
  <si>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</si>
  <si>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</si>
  <si>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</si>
  <si>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</si>
  <si>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</si>
  <si>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</si>
  <si>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</si>
  <si>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</si>
  <si>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</si>
  <si>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</si>
  <si>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</si>
  <si>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</si>
  <si>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</si>
  <si>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</si>
  <si>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</si>
  <si>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</si>
  <si>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</si>
  <si>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</si>
  <si>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</si>
  <si>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</si>
  <si>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</si>
  <si>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</si>
  <si>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</si>
  <si>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</si>
  <si>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</si>
  <si>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</si>
  <si>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</si>
  <si>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</si>
  <si>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</si>
  <si>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</si>
  <si>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</si>
  <si>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</si>
  <si>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</si>
  <si>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</si>
  <si>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</si>
  <si>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</si>
  <si>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</si>
  <si>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</si>
  <si>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</si>
  <si>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</si>
  <si>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</si>
  <si>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</si>
  <si>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</si>
  <si>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</si>
  <si>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</si>
  <si>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</si>
  <si>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</si>
  <si>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</si>
  <si>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</si>
  <si>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</si>
  <si>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</si>
  <si>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</si>
  <si>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</si>
  <si>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</si>
  <si>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</si>
  <si>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</si>
  <si>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</si>
  <si>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</si>
  <si>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</si>
  <si>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</si>
  <si>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</si>
  <si>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</si>
  <si>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</si>
  <si>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</si>
  <si>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</si>
  <si>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</si>
  <si>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</si>
  <si>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</si>
  <si>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</si>
  <si>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</si>
  <si>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</si>
  <si>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</si>
  <si>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</si>
  <si>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</si>
  <si>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</si>
  <si>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</si>
  <si>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</si>
  <si>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</si>
  <si>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</si>
  <si>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</si>
  <si>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</si>
  <si>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</si>
  <si>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</si>
  <si>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</si>
  <si>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</si>
  <si>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</si>
  <si>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</si>
  <si>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</si>
  <si>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</si>
  <si>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</si>
  <si>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</si>
  <si>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</si>
  <si>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</si>
  <si>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</si>
  <si>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</si>
  <si>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</si>
  <si>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</si>
  <si>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</si>
  <si>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</si>
  <si>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</si>
  <si>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</si>
  <si>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</si>
  <si>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</si>
  <si>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</si>
  <si>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</si>
  <si>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</si>
  <si>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</si>
  <si>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</si>
  <si>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</si>
  <si>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</si>
  <si>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</si>
  <si>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</si>
  <si>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</si>
  <si>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</si>
  <si>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</si>
  <si>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</si>
  <si>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</si>
  <si>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</si>
  <si>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</si>
  <si>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</si>
  <si>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</si>
  <si>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</si>
  <si>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</si>
  <si>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</si>
  <si>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</si>
  <si>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</si>
  <si>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</si>
  <si>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</si>
  <si>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</si>
  <si>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</si>
  <si>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</si>
  <si>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</si>
  <si>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</si>
  <si>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</si>
  <si>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</si>
  <si>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</si>
  <si>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</si>
  <si>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</si>
  <si>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</si>
  <si>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</si>
  <si>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</si>
  <si>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</si>
  <si>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</si>
  <si>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</si>
  <si>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</si>
  <si>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</si>
  <si>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</si>
  <si>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</si>
  <si>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</si>
  <si>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</si>
  <si>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</si>
  <si>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</si>
  <si>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</si>
  <si>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</si>
  <si>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</si>
  <si>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</si>
  <si>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</si>
  <si>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</si>
  <si>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</si>
  <si>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</si>
  <si>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</si>
  <si>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</si>
  <si>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</si>
  <si>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</si>
  <si>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</si>
  <si>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</si>
  <si>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</si>
  <si>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</si>
  <si>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</si>
  <si>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</si>
  <si>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</si>
  <si>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</si>
  <si>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</si>
  <si>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</si>
  <si>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</si>
  <si>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</si>
  <si>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</si>
  <si>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</si>
  <si>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</si>
  <si>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</si>
  <si>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</si>
  <si>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</si>
  <si>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</si>
  <si>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</si>
  <si>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</si>
  <si>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</si>
  <si>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</si>
  <si>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</si>
  <si>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</si>
  <si>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</si>
  <si>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</si>
  <si>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</si>
  <si>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</si>
  <si>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</si>
  <si>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</si>
  <si>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</si>
  <si>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</si>
  <si>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</si>
  <si>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</si>
  <si>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</si>
  <si>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</si>
  <si>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</si>
  <si>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</si>
  <si>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</si>
  <si>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</si>
  <si>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</si>
  <si>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</si>
  <si>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</si>
  <si>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</si>
  <si>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</si>
  <si>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</si>
  <si>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</si>
  <si>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</si>
  <si>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</si>
  <si>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</si>
  <si>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</si>
  <si>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</si>
  <si>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</si>
  <si>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</si>
  <si>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</si>
  <si>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</si>
  <si>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</si>
  <si>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</si>
  <si>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</si>
  <si>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</si>
  <si>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</si>
  <si>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</si>
  <si>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</si>
  <si>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</si>
  <si>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</si>
  <si>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</si>
  <si>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</si>
  <si>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</si>
  <si>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</si>
  <si>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</si>
  <si>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</si>
  <si>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</si>
  <si>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</si>
  <si>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</si>
  <si>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</si>
  <si>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</si>
  <si>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</si>
  <si>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</si>
  <si>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</si>
  <si>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</si>
  <si>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</si>
  <si>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</si>
  <si>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</si>
  <si>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</si>
  <si>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</si>
  <si>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</si>
  <si>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</si>
  <si>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</si>
  <si>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</si>
  <si>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</si>
  <si>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</si>
  <si>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</si>
  <si>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</si>
  <si>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</si>
  <si>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</si>
  <si>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</si>
  <si>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</si>
  <si>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</si>
  <si>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</si>
  <si>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</si>
  <si>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</si>
  <si>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</si>
  <si>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</si>
  <si>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</si>
  <si>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</si>
  <si>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</si>
  <si>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</si>
  <si>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</si>
  <si>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</si>
  <si>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</si>
  <si>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</si>
  <si>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</si>
  <si>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</si>
  <si>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</si>
  <si>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</si>
  <si>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</si>
  <si>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</si>
  <si>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</si>
  <si>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</si>
  <si>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</si>
  <si>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</si>
  <si>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</si>
  <si>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</si>
  <si>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</si>
  <si>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</si>
  <si>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</si>
  <si>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</si>
  <si>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</si>
  <si>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</si>
  <si>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</si>
  <si>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</si>
  <si>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</si>
  <si>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</si>
  <si>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</si>
  <si>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</si>
  <si>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</si>
  <si>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</si>
  <si>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</si>
  <si>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</si>
  <si>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</si>
  <si>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</si>
  <si>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</si>
  <si>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</si>
  <si>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</si>
  <si>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</si>
  <si>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</si>
  <si>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</si>
  <si>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</si>
  <si>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</si>
  <si>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</si>
  <si>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</si>
  <si>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</si>
  <si>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</si>
  <si>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</si>
  <si>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</si>
  <si>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</si>
  <si>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</si>
  <si>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</si>
  <si>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</si>
  <si>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</si>
  <si>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</si>
  <si>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</si>
  <si>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</si>
  <si>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</si>
  <si>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</si>
  <si>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</si>
  <si>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</si>
  <si>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</si>
  <si>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</si>
  <si>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</si>
  <si>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</si>
  <si>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</si>
  <si>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</si>
  <si>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</si>
  <si>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</si>
  <si>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</si>
  <si>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</si>
  <si>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</si>
  <si>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</si>
  <si>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</si>
  <si>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</si>
  <si>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</si>
  <si>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</si>
  <si>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</si>
  <si>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</si>
  <si>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</si>
  <si>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</si>
  <si>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</si>
  <si>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</si>
  <si>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</si>
  <si>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</si>
  <si>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</si>
  <si>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</si>
  <si>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</si>
  <si>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</si>
  <si>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</si>
  <si>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</si>
  <si>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</si>
  <si>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</si>
  <si>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</si>
  <si>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</si>
  <si>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</si>
  <si>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</si>
  <si>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</si>
  <si>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</si>
  <si>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</si>
  <si>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</si>
  <si>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</si>
  <si>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</si>
  <si>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</si>
  <si>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</si>
  <si>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</si>
  <si>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</si>
  <si>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</si>
  <si>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</si>
  <si>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</si>
  <si>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</si>
  <si>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</si>
  <si>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</si>
  <si>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</si>
  <si>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</si>
  <si>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</si>
  <si>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</si>
  <si>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</si>
  <si>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</si>
  <si>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</si>
  <si>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</si>
  <si>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</si>
  <si>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</si>
  <si>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</si>
  <si>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</si>
  <si>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</si>
  <si>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</si>
  <si>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</si>
  <si>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</si>
  <si>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</si>
  <si>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</si>
  <si>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</si>
  <si>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</si>
  <si>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</si>
  <si>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</si>
  <si>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</si>
  <si>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</si>
  <si>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</si>
  <si>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</si>
  <si>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</si>
  <si>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</si>
  <si>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</si>
  <si>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</si>
  <si>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</si>
  <si>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</si>
  <si>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</si>
  <si>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</si>
  <si>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</si>
  <si>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</si>
  <si>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</si>
  <si>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</si>
  <si>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</si>
  <si>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</si>
  <si>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</si>
  <si>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</si>
  <si>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</si>
  <si>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</si>
  <si>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</si>
  <si>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</si>
  <si>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</si>
  <si>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</si>
  <si>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</si>
  <si>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</si>
  <si>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</si>
  <si>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</si>
  <si>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</si>
  <si>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</si>
  <si>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</si>
  <si>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</si>
  <si>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</si>
  <si>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</si>
  <si>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</si>
  <si>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</si>
  <si>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</si>
  <si>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</si>
  <si>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</si>
  <si>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</si>
  <si>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</si>
  <si>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</si>
  <si>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</si>
  <si>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</si>
  <si>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</si>
  <si>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</si>
  <si>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</si>
  <si>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</si>
  <si>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</si>
  <si>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</si>
  <si>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</si>
  <si>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</si>
  <si>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</si>
  <si>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</si>
  <si>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</si>
  <si>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</si>
  <si>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</si>
  <si>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</si>
  <si>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</si>
  <si>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</si>
  <si>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</si>
  <si>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</si>
  <si>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</si>
  <si>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</si>
  <si>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</si>
  <si>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</si>
  <si>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</si>
  <si>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</si>
  <si>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</si>
  <si>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</si>
  <si>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</si>
  <si>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</si>
  <si>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</si>
  <si>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</si>
  <si>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</si>
  <si>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</si>
  <si>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</si>
  <si>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</si>
  <si>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</si>
  <si>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</si>
  <si>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</si>
  <si>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</si>
  <si>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</si>
  <si>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</si>
  <si>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</si>
  <si>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</si>
  <si>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</si>
  <si>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</si>
  <si>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</si>
  <si>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</si>
  <si>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</si>
  <si>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</si>
  <si>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</si>
  <si>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</si>
  <si>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</si>
  <si>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</si>
  <si>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</si>
  <si>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</si>
  <si>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</si>
  <si>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</si>
  <si>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</si>
  <si>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</si>
  <si>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</si>
  <si>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</si>
  <si>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</si>
  <si>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</si>
  <si>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</si>
  <si>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</si>
  <si>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</si>
  <si>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</si>
  <si>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</si>
  <si>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</si>
  <si>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</si>
  <si>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</si>
  <si>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</si>
  <si>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</si>
  <si>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</si>
  <si>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</si>
  <si>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</si>
  <si>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</si>
  <si>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</si>
  <si>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</si>
  <si>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</si>
  <si>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</si>
  <si>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</si>
  <si>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</si>
  <si>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</si>
  <si>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</si>
  <si>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</si>
  <si>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</si>
  <si>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</si>
  <si>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</si>
  <si>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</si>
  <si>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</si>
  <si>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</si>
  <si>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</si>
  <si>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</si>
  <si>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</si>
  <si>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</si>
  <si>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</si>
  <si>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</si>
  <si>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</si>
  <si>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</si>
  <si>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</si>
  <si>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</si>
  <si>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</si>
  <si>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</si>
  <si>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</si>
  <si>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</si>
  <si>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</si>
  <si>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</si>
  <si>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</si>
  <si>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</si>
  <si>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</si>
  <si>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</si>
  <si>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</si>
  <si>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</si>
  <si>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</si>
  <si>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</si>
  <si>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</si>
  <si>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</si>
  <si>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</si>
  <si>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</si>
  <si>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</si>
  <si>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</si>
  <si>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</si>
  <si>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</si>
  <si>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</si>
  <si>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</si>
  <si>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</si>
  <si>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</si>
  <si>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</si>
  <si>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</si>
  <si>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</si>
  <si>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</si>
  <si>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</si>
  <si>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</si>
  <si>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</si>
  <si>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</si>
  <si>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</si>
  <si>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</si>
  <si>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</si>
  <si>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</si>
  <si>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</si>
  <si>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</si>
  <si>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</si>
  <si>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</si>
  <si>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</si>
  <si>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</si>
  <si>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</si>
  <si>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</si>
  <si>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</si>
  <si>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</si>
  <si>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</si>
  <si>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</si>
  <si>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</si>
  <si>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</si>
  <si>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</si>
  <si>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</si>
  <si>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</si>
  <si>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</si>
  <si>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</si>
  <si>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</si>
  <si>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</si>
  <si>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</si>
  <si>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</si>
  <si>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</si>
  <si>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</si>
  <si>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</si>
  <si>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</si>
  <si>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</si>
  <si>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</si>
  <si>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</si>
  <si>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</si>
  <si>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</si>
  <si>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</si>
  <si>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</si>
  <si>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</si>
  <si>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</si>
  <si>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</si>
  <si>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</si>
  <si>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</si>
  <si>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</si>
  <si>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</si>
  <si>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</si>
  <si>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</si>
  <si>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</si>
  <si>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</si>
  <si>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</si>
  <si>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</si>
  <si>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</si>
  <si>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</si>
  <si>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</si>
  <si>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</si>
  <si>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</si>
  <si>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</si>
  <si>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</si>
  <si>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</si>
  <si>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</si>
  <si>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</si>
  <si>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</si>
  <si>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</si>
  <si>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</si>
  <si>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</si>
  <si>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</si>
  <si>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</si>
  <si>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</si>
  <si>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</si>
  <si>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</si>
  <si>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</si>
  <si>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</si>
  <si>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</si>
  <si>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</si>
  <si>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</si>
  <si>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</si>
  <si>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</si>
  <si>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</si>
  <si>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</si>
  <si>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</si>
  <si>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</si>
  <si>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</si>
  <si>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</si>
  <si>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</si>
  <si>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</si>
  <si>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</si>
  <si>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</si>
  <si>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</si>
  <si>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</si>
  <si>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</si>
  <si>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</si>
  <si>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</si>
  <si>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</si>
  <si>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</si>
  <si>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</si>
  <si>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</si>
  <si>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</si>
  <si>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</si>
  <si>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</si>
  <si>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</si>
  <si>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</si>
  <si>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</si>
  <si>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</si>
  <si>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</si>
  <si>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</si>
  <si>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</si>
  <si>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</si>
  <si>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</si>
  <si>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</si>
  <si>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</si>
  <si>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</si>
  <si>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</si>
  <si>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</si>
  <si>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</si>
  <si>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</si>
  <si>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</si>
  <si>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</si>
  <si>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</si>
  <si>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</si>
  <si>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</si>
  <si>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</si>
  <si>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</si>
  <si>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</si>
  <si>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</si>
  <si>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</si>
  <si>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</si>
  <si>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</si>
  <si>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</si>
  <si>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</si>
  <si>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</si>
  <si>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</si>
  <si>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</si>
  <si>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</si>
  <si>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</si>
  <si>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</si>
  <si>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</si>
  <si>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</si>
  <si>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</si>
  <si>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</si>
  <si>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</si>
  <si>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</si>
  <si>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</si>
  <si>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</si>
  <si>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</si>
  <si>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</si>
  <si>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</si>
  <si>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</si>
  <si>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</si>
  <si>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</si>
  <si>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</si>
  <si>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</si>
  <si>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</si>
  <si>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</si>
  <si>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</si>
  <si>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</si>
  <si>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</si>
  <si>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</si>
  <si>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</si>
  <si>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</si>
  <si>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</si>
  <si>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</si>
  <si>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</si>
  <si>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</si>
  <si>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</si>
  <si>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</si>
  <si>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</si>
  <si>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</si>
  <si>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</si>
  <si>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</si>
  <si>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</si>
  <si>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</si>
  <si>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</si>
  <si>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</si>
  <si>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</si>
  <si>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</si>
  <si>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</si>
  <si>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</si>
  <si>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</si>
  <si>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</si>
  <si>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</si>
  <si>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</si>
  <si>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</si>
  <si>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</si>
  <si>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</si>
  <si>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</si>
  <si>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</si>
  <si>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</si>
  <si>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</si>
  <si>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</si>
  <si>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</si>
  <si>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</si>
  <si>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</si>
  <si>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</si>
  <si>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</si>
  <si>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</si>
  <si>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</si>
  <si>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</si>
  <si>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</si>
  <si>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</si>
  <si>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</si>
  <si>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</si>
  <si>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</si>
  <si>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</si>
  <si>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</si>
  <si>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</si>
  <si>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</si>
  <si>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</si>
  <si>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</si>
  <si>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</si>
  <si>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</si>
  <si>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</si>
  <si>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</si>
  <si>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</si>
  <si>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</si>
  <si>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</si>
  <si>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</si>
  <si>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</si>
  <si>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</si>
  <si>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</si>
  <si>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</si>
  <si>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</si>
  <si>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</si>
  <si>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</si>
  <si>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</si>
  <si>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</si>
  <si>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</si>
  <si>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</si>
  <si>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</si>
  <si>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</si>
  <si>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</si>
  <si>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</si>
  <si>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</si>
  <si>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</si>
  <si>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</si>
  <si>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</si>
  <si>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</si>
  <si>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</si>
  <si>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</si>
  <si>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</si>
  <si>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</si>
  <si>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</si>
  <si>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</si>
  <si>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</si>
  <si>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</si>
  <si>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</si>
  <si>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</si>
  <si>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</si>
  <si>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</si>
  <si>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</si>
  <si>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</si>
  <si>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</si>
  <si>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</si>
  <si>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</si>
  <si>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</si>
  <si>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</si>
  <si>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</si>
  <si>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</si>
  <si>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</si>
  <si>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</si>
  <si>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</si>
  <si>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</si>
  <si>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</si>
  <si>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</si>
  <si>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</si>
  <si>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</si>
  <si>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</si>
  <si>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</si>
  <si>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</si>
  <si>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</si>
  <si>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</si>
  <si>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</si>
  <si>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</si>
  <si>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</si>
  <si>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</si>
  <si>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</si>
  <si>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</si>
  <si>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</si>
  <si>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</si>
  <si>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</si>
  <si>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</si>
  <si>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</si>
  <si>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</si>
  <si>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</si>
  <si>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</si>
  <si>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</si>
  <si>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</si>
  <si>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</si>
  <si>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</si>
  <si>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</si>
  <si>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</si>
  <si>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</si>
  <si>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</si>
  <si>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</si>
  <si>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</si>
  <si>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</si>
  <si>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</si>
  <si>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</si>
  <si>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</si>
  <si>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</si>
  <si>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</si>
  <si>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</si>
  <si>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</si>
  <si>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</si>
  <si>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</si>
  <si>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</si>
  <si>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</si>
  <si>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</si>
  <si>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</si>
  <si>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</si>
  <si>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</si>
  <si>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</si>
  <si>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</si>
  <si>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</si>
  <si>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</si>
  <si>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</si>
  <si>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</si>
  <si>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</si>
  <si>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</si>
  <si>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</si>
  <si>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</si>
  <si>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</si>
  <si>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</si>
  <si>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</si>
  <si>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</si>
  <si>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</si>
  <si>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</si>
  <si>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</si>
  <si>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</si>
  <si>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</si>
  <si>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</si>
  <si>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</si>
  <si>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</si>
  <si>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</si>
  <si>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</si>
  <si>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</si>
  <si>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</si>
  <si>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</si>
  <si>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</si>
  <si>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</si>
  <si>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</si>
  <si>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</si>
  <si>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</si>
  <si>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</si>
  <si>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</si>
  <si>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</si>
  <si>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</si>
  <si>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</si>
  <si>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</si>
  <si>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</si>
  <si>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</si>
  <si>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</si>
  <si>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</si>
  <si>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</si>
  <si>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</si>
  <si>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</si>
  <si>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</si>
  <si>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</si>
  <si>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</si>
  <si>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</si>
  <si>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</si>
  <si>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</si>
  <si>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</si>
  <si>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</si>
  <si>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</si>
  <si>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</si>
  <si>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</si>
  <si>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</si>
  <si>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</si>
  <si>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</si>
  <si>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</si>
  <si>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</si>
  <si>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</si>
  <si>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</si>
  <si>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</si>
  <si>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</si>
  <si>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</si>
  <si>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</si>
  <si>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</si>
  <si>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</si>
  <si>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</si>
  <si>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</si>
  <si>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</si>
  <si>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</si>
  <si>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</si>
  <si>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</si>
  <si>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</si>
  <si>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</si>
  <si>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</si>
  <si>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</si>
  <si>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</si>
  <si>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</si>
  <si>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</si>
  <si>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</si>
  <si>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</si>
  <si>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</si>
  <si>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</si>
  <si>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</si>
  <si>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</si>
  <si>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</si>
  <si>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</si>
  <si>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</si>
  <si>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</si>
  <si>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</si>
  <si>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</si>
  <si>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</si>
  <si>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</si>
  <si>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</si>
  <si>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</si>
  <si>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</si>
  <si>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</si>
  <si>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</si>
  <si>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</si>
  <si>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</si>
  <si>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</si>
  <si>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</si>
  <si>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</si>
  <si>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</si>
  <si>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</si>
  <si>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</si>
  <si>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</si>
  <si>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</si>
  <si>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</si>
  <si>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</si>
  <si>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</si>
  <si>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</si>
  <si>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</si>
  <si>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</si>
  <si>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</si>
  <si>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</si>
  <si>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</si>
  <si>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</si>
  <si>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</si>
  <si>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</si>
  <si>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</si>
  <si>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</si>
  <si>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</si>
  <si>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</si>
  <si>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</si>
  <si>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</si>
  <si>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</si>
  <si>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</si>
  <si>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</si>
  <si>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</si>
  <si>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</si>
  <si>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</si>
  <si>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</si>
  <si>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</si>
  <si>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</si>
  <si>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</si>
  <si>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</si>
  <si>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</si>
  <si>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</si>
  <si>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</si>
  <si>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</si>
  <si>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</si>
  <si>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</si>
  <si>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</si>
  <si>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</si>
  <si>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</si>
  <si>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</si>
  <si>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</si>
  <si>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</si>
  <si>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</si>
  <si>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</si>
  <si>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</si>
  <si>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</si>
  <si>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</si>
  <si>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</si>
  <si>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</si>
  <si>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</si>
  <si>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</si>
  <si>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</si>
  <si>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</si>
  <si>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</si>
  <si>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</si>
  <si>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</si>
  <si>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</si>
  <si>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</si>
  <si>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</si>
  <si>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</si>
  <si>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</si>
  <si>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</si>
  <si>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</si>
  <si>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</si>
  <si>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</si>
  <si>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</si>
  <si>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</si>
  <si>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</si>
  <si>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</si>
  <si>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</si>
  <si>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</si>
  <si>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</si>
  <si>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</si>
  <si>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</si>
  <si>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</si>
  <si>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</si>
  <si>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</si>
  <si>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</si>
  <si>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</si>
  <si>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</si>
  <si>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</si>
  <si>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</si>
  <si>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</si>
  <si>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</si>
  <si>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</si>
  <si>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</si>
  <si>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</si>
  <si>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</si>
  <si>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</si>
  <si>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</si>
  <si>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</si>
  <si>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</si>
  <si>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</si>
  <si>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</si>
  <si>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</si>
  <si>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</si>
  <si>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</si>
  <si>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</si>
  <si>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</si>
  <si>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</si>
  <si>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</si>
  <si>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</si>
  <si>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</si>
  <si>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</si>
  <si>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</si>
  <si>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</si>
  <si>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</si>
  <si>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</si>
  <si>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</si>
  <si>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</si>
  <si>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</si>
  <si>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</si>
  <si>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</si>
  <si>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</si>
  <si>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</si>
  <si>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</si>
  <si>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</si>
  <si>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</si>
  <si>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</si>
  <si>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</si>
  <si>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</si>
  <si>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</si>
  <si>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</si>
  <si>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</si>
  <si>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</si>
  <si>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</si>
  <si>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</si>
  <si>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</si>
  <si>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</si>
  <si>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</si>
  <si>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</si>
  <si>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</si>
  <si>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</si>
  <si>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</si>
  <si>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</si>
  <si>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</si>
  <si>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</si>
  <si>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</si>
  <si>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</si>
  <si>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</si>
  <si>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</si>
  <si>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</si>
  <si>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</si>
  <si>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</si>
  <si>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</si>
  <si>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</si>
  <si>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</si>
  <si>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</si>
  <si>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</si>
  <si>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</si>
  <si>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</si>
  <si>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</si>
  <si>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</si>
  <si>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</si>
  <si>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</si>
  <si>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</si>
  <si>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</si>
  <si>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</si>
  <si>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</si>
  <si>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</si>
  <si>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</si>
  <si>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</si>
  <si>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</si>
  <si>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</si>
  <si>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</si>
  <si>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</si>
  <si>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</si>
  <si>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</si>
  <si>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</si>
  <si>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</si>
  <si>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</si>
  <si>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</si>
  <si>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</si>
  <si>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</si>
  <si>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</si>
  <si>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</si>
  <si>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</si>
  <si>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</si>
  <si>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</si>
  <si>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</si>
  <si>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</si>
  <si>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</si>
  <si>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</si>
  <si>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</si>
  <si>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</si>
  <si>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</si>
  <si>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</si>
  <si>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</si>
  <si>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</si>
  <si>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</si>
  <si>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</si>
  <si>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</si>
  <si>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</si>
  <si>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</si>
  <si>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</si>
  <si>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</si>
  <si>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</si>
  <si>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</si>
  <si>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</si>
  <si>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</si>
  <si>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</si>
  <si>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</si>
  <si>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</si>
  <si>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</si>
  <si>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</si>
  <si>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</si>
  <si>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</si>
  <si>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</si>
  <si>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</si>
  <si>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</si>
  <si>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</si>
  <si>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</si>
  <si>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</si>
  <si>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</si>
  <si>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</si>
  <si>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</si>
  <si>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</si>
  <si>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</si>
  <si>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</si>
  <si>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</si>
  <si>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</si>
  <si>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</si>
  <si>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</si>
  <si>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</si>
  <si>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</si>
  <si>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</si>
  <si>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</si>
  <si>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</si>
  <si>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</si>
  <si>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</si>
  <si>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</si>
  <si>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</si>
  <si>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</si>
  <si>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</si>
  <si>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</si>
  <si>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</si>
  <si>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</si>
  <si>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</si>
  <si>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</si>
  <si>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</si>
  <si>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</si>
  <si>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</si>
  <si>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</si>
  <si>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</si>
  <si>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</si>
  <si>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</si>
  <si>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</si>
  <si>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</si>
  <si>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</si>
  <si>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</si>
  <si>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</si>
  <si>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</si>
  <si>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</si>
  <si>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</si>
  <si>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</si>
  <si>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</si>
  <si>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</si>
  <si>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</si>
  <si>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</si>
  <si>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</si>
  <si>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</si>
  <si>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</si>
  <si>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</si>
  <si>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</si>
  <si>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</si>
  <si>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</si>
  <si>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</si>
  <si>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</si>
  <si>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</si>
  <si>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</si>
  <si>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</si>
  <si>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</si>
  <si>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</si>
  <si>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</si>
  <si>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</si>
  <si>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</si>
  <si>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</si>
  <si>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</si>
  <si>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</si>
  <si>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</si>
  <si>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</si>
  <si>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</si>
  <si>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</si>
  <si>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</si>
  <si>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</si>
  <si>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</si>
  <si>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</si>
  <si>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</si>
  <si>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</si>
  <si>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</si>
  <si>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</si>
  <si>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</si>
  <si>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</si>
  <si>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</si>
  <si>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</si>
  <si>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</si>
  <si>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</si>
  <si>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</si>
  <si>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</si>
  <si>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</si>
  <si>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</si>
  <si>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</si>
  <si>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</si>
  <si>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</si>
  <si>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</si>
  <si>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</si>
  <si>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</si>
  <si>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</si>
  <si>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</si>
  <si>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</si>
  <si>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</si>
  <si>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</si>
  <si>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</si>
  <si>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</si>
  <si>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</si>
  <si>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</si>
  <si>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</si>
  <si>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</si>
  <si>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</si>
  <si>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</si>
  <si>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</si>
  <si>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</si>
  <si>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</si>
  <si>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</si>
  <si>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</si>
  <si>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</si>
  <si>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</si>
  <si>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</si>
  <si>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</si>
  <si>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</si>
  <si>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</si>
  <si>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</si>
  <si>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</si>
  <si>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</si>
  <si>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</si>
  <si>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</si>
  <si>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</si>
  <si>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</si>
  <si>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</si>
  <si>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</si>
  <si>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</si>
  <si>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</si>
  <si>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</si>
  <si>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</si>
  <si>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</si>
  <si>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</si>
  <si>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</si>
  <si>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</si>
  <si>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</si>
  <si>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</si>
  <si>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</si>
  <si>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</si>
  <si>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</si>
  <si>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</si>
  <si>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</si>
  <si>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</si>
  <si>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</si>
  <si>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</si>
  <si>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</si>
  <si>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</si>
  <si>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</si>
  <si>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</si>
  <si>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</si>
  <si>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</si>
  <si>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</si>
  <si>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</si>
  <si>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</si>
  <si>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</si>
  <si>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</si>
  <si>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</si>
  <si>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</si>
  <si>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</si>
  <si>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</si>
  <si>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</si>
  <si>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</si>
  <si>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</si>
  <si>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</si>
  <si>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</si>
  <si>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</si>
  <si>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</si>
  <si>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</si>
  <si>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</si>
  <si>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</si>
  <si>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</si>
  <si>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</si>
  <si>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</si>
  <si>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</si>
  <si>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</si>
  <si>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</si>
  <si>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</si>
  <si>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</si>
  <si>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</si>
  <si>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</si>
  <si>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</si>
  <si>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</si>
  <si>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</si>
  <si>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</si>
  <si>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</si>
  <si>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</si>
  <si>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</si>
  <si>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</si>
  <si>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</si>
  <si>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</si>
  <si>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</si>
  <si>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</si>
  <si>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</si>
  <si>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</si>
  <si>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</si>
  <si>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</si>
  <si>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</si>
  <si>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</si>
  <si>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</si>
  <si>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</si>
  <si>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</si>
  <si>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</si>
  <si>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</si>
  <si>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</si>
  <si>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</si>
  <si>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</si>
  <si>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</si>
  <si>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</si>
  <si>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</si>
  <si>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</si>
  <si>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</si>
  <si>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</si>
  <si>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</si>
  <si>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</si>
  <si>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</si>
  <si>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</si>
  <si>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</si>
  <si>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</si>
  <si>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</si>
  <si>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</si>
  <si>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</si>
  <si>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</si>
  <si>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</si>
  <si>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</si>
  <si>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</si>
  <si>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</si>
  <si>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</si>
  <si>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</si>
  <si>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</si>
  <si>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</si>
  <si>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</si>
  <si>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</si>
  <si>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</si>
  <si>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</si>
  <si>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</si>
  <si>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</si>
  <si>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</si>
  <si>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</si>
  <si>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</si>
  <si>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</si>
  <si>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</si>
  <si>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</si>
  <si>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</si>
  <si>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</si>
  <si>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</si>
  <si>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</si>
  <si>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</si>
  <si>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</si>
  <si>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</si>
  <si>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</si>
  <si>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</si>
  <si>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</si>
  <si>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</si>
  <si>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</si>
  <si>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</si>
  <si>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</si>
  <si>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</si>
  <si>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</si>
  <si>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</si>
  <si>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</si>
  <si>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</si>
  <si>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</si>
  <si>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</si>
  <si>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</si>
  <si>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</si>
  <si>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</si>
  <si>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</si>
  <si>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</si>
  <si>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</si>
  <si>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</si>
  <si>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</si>
  <si>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</si>
  <si>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</si>
  <si>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</si>
  <si>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</si>
  <si>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</si>
  <si>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</si>
  <si>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</si>
  <si>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</si>
  <si>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</si>
  <si>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</si>
  <si>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</si>
  <si>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</si>
  <si>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</si>
  <si>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</si>
  <si>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</si>
  <si>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</si>
  <si>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</si>
  <si>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</si>
  <si>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</si>
  <si>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</si>
  <si>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</si>
  <si>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</si>
  <si>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</si>
  <si>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</si>
  <si>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</si>
  <si>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</si>
  <si>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</si>
  <si>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</si>
  <si>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</si>
  <si>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</si>
  <si>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</si>
  <si>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</si>
  <si>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</si>
  <si>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</si>
  <si>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</si>
  <si>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</si>
  <si>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</si>
  <si>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</si>
  <si>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</si>
  <si>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</si>
  <si>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</si>
  <si>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</si>
  <si>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</si>
  <si>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</si>
  <si>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</si>
  <si>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</si>
  <si>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</si>
  <si>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</si>
  <si>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</si>
  <si>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</si>
  <si>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</si>
  <si>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</si>
  <si>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</si>
  <si>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</si>
  <si>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</si>
  <si>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</si>
  <si>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</si>
  <si>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</si>
  <si>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</si>
  <si>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</si>
  <si>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</si>
  <si>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</si>
  <si>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</si>
  <si>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</si>
  <si>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</si>
  <si>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</si>
  <si>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</si>
  <si>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</si>
  <si>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</si>
  <si>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</si>
  <si>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</si>
  <si>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</si>
  <si>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</si>
  <si>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</si>
  <si>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</si>
  <si>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</si>
  <si>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</si>
  <si>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</si>
  <si>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</si>
  <si>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</si>
  <si>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</si>
  <si>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</si>
  <si>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</si>
  <si>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</si>
  <si>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</si>
  <si>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</si>
  <si>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</si>
  <si>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</si>
  <si>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</si>
  <si>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</si>
  <si>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</si>
  <si>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</si>
  <si>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</si>
  <si>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</si>
  <si>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</si>
  <si>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</si>
  <si>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</si>
  <si>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</si>
  <si>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</si>
  <si>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</si>
  <si>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</si>
  <si>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</si>
  <si>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</si>
  <si>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</si>
  <si>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</si>
  <si>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</si>
  <si>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</si>
  <si>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</si>
  <si>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</si>
  <si>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</si>
  <si>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</si>
  <si>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</si>
  <si>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</si>
  <si>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</si>
  <si>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</si>
  <si>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</si>
  <si>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</si>
  <si>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</si>
  <si>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</si>
  <si>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</si>
  <si>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</si>
  <si>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</si>
  <si>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</si>
  <si>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</si>
  <si>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</si>
  <si>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</si>
  <si>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</si>
  <si>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</si>
  <si>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</si>
  <si>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</si>
  <si>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</si>
  <si>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</si>
  <si>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</si>
  <si>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</si>
  <si>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</si>
  <si>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</si>
  <si>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</si>
  <si>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</si>
  <si>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</si>
  <si>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</si>
  <si>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</si>
  <si>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</si>
  <si>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</si>
  <si>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</si>
  <si>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</si>
  <si>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</si>
  <si>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</si>
  <si>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</si>
  <si>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</si>
  <si>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</si>
  <si>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</si>
  <si>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</si>
  <si>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</si>
  <si>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</si>
  <si>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</si>
  <si>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</si>
  <si>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</si>
  <si>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</si>
  <si>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</si>
  <si>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</si>
  <si>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</si>
  <si>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</si>
  <si>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</si>
  <si>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</si>
  <si>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</si>
  <si>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</si>
  <si>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</si>
  <si>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</si>
  <si>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</si>
  <si>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</si>
  <si>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</si>
  <si>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</si>
  <si>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</si>
  <si>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</si>
  <si>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</si>
  <si>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</si>
  <si>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</si>
  <si>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</si>
  <si>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</si>
  <si>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</si>
  <si>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</si>
  <si>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</si>
  <si>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</si>
  <si>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</si>
  <si>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</si>
  <si>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</si>
  <si>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</si>
  <si>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</si>
  <si>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</si>
  <si>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</si>
  <si>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</si>
  <si>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</si>
  <si>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</si>
  <si>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</si>
  <si>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</si>
  <si>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</si>
  <si>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</si>
  <si>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</si>
  <si>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</si>
  <si>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</si>
  <si>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</si>
  <si>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</si>
  <si>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</si>
  <si>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</si>
  <si>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</si>
  <si>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</si>
  <si>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</si>
  <si>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</si>
  <si>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</si>
  <si>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</si>
  <si>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</si>
  <si>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</si>
  <si>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</si>
  <si>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</si>
  <si>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</si>
  <si>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</si>
  <si>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</si>
  <si>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</si>
  <si>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</si>
  <si>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</si>
  <si>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</si>
  <si>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</si>
  <si>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</si>
  <si>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</si>
  <si>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</si>
  <si>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</si>
  <si>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</si>
  <si>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</si>
  <si>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</si>
  <si>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</si>
  <si>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</si>
  <si>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</si>
  <si>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</si>
  <si>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</si>
  <si>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</si>
  <si>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</si>
  <si>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</si>
  <si>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</si>
  <si>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</si>
  <si>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</si>
  <si>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</si>
  <si>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</si>
  <si>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</si>
  <si>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</si>
  <si>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</si>
  <si>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</si>
  <si>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</si>
  <si>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</si>
  <si>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</si>
  <si>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</si>
  <si>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</si>
  <si>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</si>
  <si>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</si>
  <si>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</si>
  <si>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</si>
  <si>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</si>
  <si>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</si>
  <si>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</si>
  <si>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</si>
  <si>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</si>
  <si>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</si>
  <si>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</si>
  <si>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</si>
  <si>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</si>
  <si>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</si>
  <si>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</si>
  <si>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</si>
  <si>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</si>
  <si>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</si>
  <si>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</si>
  <si>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</si>
  <si>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</si>
  <si>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</si>
  <si>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</si>
  <si>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</si>
  <si>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</si>
  <si>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</si>
  <si>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</si>
  <si>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</si>
  <si>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</si>
  <si>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</si>
  <si>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</si>
  <si>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</si>
  <si>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</si>
  <si>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</si>
  <si>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</si>
  <si>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</si>
  <si>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</si>
  <si>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</si>
  <si>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</si>
  <si>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</si>
  <si>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</si>
  <si>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</si>
  <si>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</si>
  <si>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</si>
  <si>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</si>
  <si>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</si>
  <si>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</si>
  <si>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</si>
  <si>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</si>
  <si>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</si>
  <si>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</si>
  <si>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</si>
  <si>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</si>
  <si>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</si>
  <si>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</si>
  <si>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</si>
  <si>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</si>
  <si>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</si>
  <si>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</si>
  <si>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</si>
  <si>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</si>
  <si>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</si>
  <si>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</si>
  <si>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</si>
  <si>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</si>
  <si>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</si>
  <si>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</si>
  <si>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</si>
  <si>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</si>
  <si>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</si>
  <si>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</si>
  <si>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</si>
  <si>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</si>
  <si>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</si>
  <si>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</si>
  <si>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</si>
  <si>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</si>
  <si>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</si>
  <si>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</si>
  <si>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</si>
  <si>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</si>
  <si>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</si>
  <si>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</si>
  <si>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</si>
  <si>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</si>
  <si>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</si>
  <si>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</si>
  <si>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</si>
  <si>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</si>
  <si>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</si>
  <si>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</si>
  <si>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</si>
  <si>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</si>
  <si>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</si>
  <si>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</si>
  <si>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</si>
  <si>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</si>
  <si>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</si>
  <si>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</si>
  <si>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</si>
  <si>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</si>
  <si>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</si>
  <si>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</si>
  <si>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</si>
  <si>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</si>
  <si>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</si>
  <si>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</si>
  <si>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</si>
  <si>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</si>
  <si>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</si>
  <si>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</si>
  <si>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</si>
  <si>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</si>
  <si>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</si>
  <si>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</si>
  <si>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</si>
  <si>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</si>
  <si>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</si>
  <si>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</si>
  <si>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</si>
  <si>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</si>
  <si>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</si>
  <si>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</si>
  <si>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</si>
  <si>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</si>
  <si>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</si>
  <si>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</si>
  <si>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</si>
  <si>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</si>
  <si>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</si>
  <si>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</si>
  <si>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</si>
  <si>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</si>
  <si>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</si>
  <si>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</si>
  <si>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</si>
  <si>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</si>
  <si>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</si>
  <si>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</si>
  <si>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</si>
  <si>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</si>
  <si>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</si>
  <si>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</si>
  <si>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</si>
  <si>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</si>
  <si>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</si>
  <si>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</si>
  <si>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</si>
  <si>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</si>
  <si>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</si>
  <si>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</si>
  <si>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</si>
  <si>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</si>
  <si>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</si>
  <si>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</si>
  <si>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</si>
  <si>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</si>
  <si>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</si>
  <si>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</si>
  <si>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</si>
  <si>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</si>
  <si>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</si>
  <si>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</si>
  <si>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</si>
  <si>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</si>
  <si>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</si>
  <si>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</si>
  <si>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</si>
  <si>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</si>
  <si>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</si>
  <si>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</si>
  <si>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</si>
  <si>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</si>
  <si>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</si>
  <si>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</si>
  <si>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</si>
  <si>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</si>
  <si>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</si>
  <si>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</si>
  <si>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</si>
  <si>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</si>
  <si>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</si>
  <si>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</si>
  <si>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</si>
  <si>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</si>
  <si>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</si>
  <si>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</si>
  <si>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</si>
  <si>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</si>
  <si>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</si>
  <si>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</si>
  <si>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</si>
  <si>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</si>
  <si>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</si>
  <si>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</si>
  <si>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</si>
  <si>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</si>
  <si>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</si>
  <si>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</si>
  <si>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</si>
  <si>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</si>
  <si>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</si>
  <si>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</si>
  <si>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</si>
  <si>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</si>
  <si>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</si>
  <si>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</si>
  <si>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</si>
  <si>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</si>
  <si>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</si>
  <si>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</si>
  <si>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</si>
  <si>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</si>
  <si>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</si>
  <si>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</si>
  <si>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</si>
  <si>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</si>
  <si>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</si>
  <si>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</si>
  <si>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</si>
  <si>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</si>
  <si>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</si>
  <si>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</si>
  <si>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</si>
  <si>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</si>
  <si>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</si>
  <si>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</si>
  <si>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</si>
  <si>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</si>
  <si>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</si>
  <si>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</si>
  <si>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</si>
  <si>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</si>
  <si>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</si>
  <si>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</si>
  <si>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</si>
  <si>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</si>
  <si>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</si>
  <si>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</si>
  <si>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</si>
  <si>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</si>
  <si>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</si>
  <si>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</si>
  <si>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</si>
  <si>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</si>
  <si>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</si>
  <si>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</si>
  <si>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</si>
  <si>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</si>
  <si>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</si>
  <si>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</si>
  <si>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</si>
  <si>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</si>
  <si>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</si>
  <si>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</si>
  <si>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</si>
  <si>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</si>
  <si>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</si>
  <si>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</si>
  <si>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</si>
  <si>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</si>
  <si>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</si>
  <si>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</si>
  <si>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</si>
  <si>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</si>
  <si>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</si>
  <si>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</si>
  <si>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</si>
  <si>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</si>
  <si>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</si>
  <si>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</si>
  <si>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</si>
  <si>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</si>
  <si>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</si>
  <si>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</si>
  <si>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</si>
  <si>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</si>
  <si>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</si>
  <si>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</si>
  <si>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</si>
  <si>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</si>
  <si>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</si>
  <si>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</si>
  <si>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</si>
  <si>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</si>
  <si>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</si>
  <si>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</si>
  <si>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</si>
  <si>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</si>
  <si>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</si>
  <si>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</si>
  <si>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</si>
  <si>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</si>
  <si>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</si>
  <si>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</si>
  <si>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</si>
  <si>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</si>
  <si>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</si>
  <si>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</si>
  <si>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</si>
  <si>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</si>
  <si>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</si>
  <si>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</si>
  <si>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</si>
  <si>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</si>
  <si>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</si>
  <si>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</si>
  <si>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</si>
  <si>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</si>
  <si>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</si>
  <si>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</si>
  <si>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</si>
  <si>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</si>
  <si>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</si>
  <si>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</si>
  <si>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</si>
  <si>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</si>
  <si>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</si>
  <si>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</si>
  <si>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</si>
  <si>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</si>
  <si>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</si>
  <si>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</si>
  <si>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</si>
  <si>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</si>
  <si>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</si>
  <si>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</si>
  <si>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</si>
  <si>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</si>
  <si>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</si>
  <si>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</si>
  <si>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</si>
  <si>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</si>
  <si>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</si>
  <si>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</si>
  <si>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</si>
  <si>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</si>
  <si>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</si>
  <si>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</si>
  <si>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</si>
  <si>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</si>
  <si>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</si>
  <si>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</si>
  <si>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</si>
  <si>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</si>
  <si>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</si>
  <si>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</si>
  <si>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</si>
  <si>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</si>
  <si>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</si>
  <si>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</si>
  <si>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</si>
  <si>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</si>
  <si>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</si>
  <si>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</si>
  <si>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</si>
  <si>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</si>
  <si>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</si>
  <si>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</si>
  <si>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</si>
  <si>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</si>
  <si>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</si>
  <si>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</si>
  <si>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</si>
  <si>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</si>
  <si>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</si>
  <si>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</si>
  <si>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</si>
  <si>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</si>
  <si>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</si>
  <si>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</si>
  <si>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</si>
  <si>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</si>
  <si>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</si>
  <si>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</si>
  <si>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</si>
  <si>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</si>
  <si>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</si>
  <si>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</si>
  <si>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</si>
  <si>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</si>
  <si>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</si>
  <si>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</si>
  <si>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</si>
  <si>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</si>
  <si>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</si>
  <si>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</si>
  <si>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</si>
  <si>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</si>
  <si>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</si>
  <si>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</si>
  <si>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</si>
  <si>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</si>
  <si>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</si>
  <si>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</si>
  <si>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</si>
  <si>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</si>
  <si>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</si>
  <si>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</si>
  <si>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</si>
  <si>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</si>
  <si>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</si>
  <si>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</si>
  <si>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</si>
  <si>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</si>
  <si>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</si>
  <si>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</si>
  <si>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</si>
  <si>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</si>
  <si>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</si>
  <si>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</si>
  <si>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</si>
  <si>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</si>
  <si>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</si>
  <si>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</si>
  <si>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</si>
  <si>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</si>
  <si>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</si>
  <si>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</si>
  <si>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</si>
  <si>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</si>
  <si>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</si>
  <si>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</si>
  <si>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</si>
  <si>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</si>
  <si>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</si>
  <si>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</si>
  <si>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</si>
  <si>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</si>
  <si>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</si>
  <si>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</si>
  <si>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</si>
  <si>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</si>
  <si>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</si>
  <si>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</si>
  <si>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</si>
  <si>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</si>
  <si>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</si>
  <si>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</si>
  <si>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</si>
  <si>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</si>
  <si>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</si>
  <si>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</si>
  <si>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</si>
  <si>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</si>
  <si>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</si>
  <si>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</si>
  <si>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</si>
  <si>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</si>
  <si>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</si>
  <si>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</si>
  <si>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</si>
  <si>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</si>
  <si>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</si>
  <si>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</si>
  <si>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</si>
  <si>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</si>
  <si>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</si>
  <si>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</si>
  <si>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</si>
  <si>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</si>
  <si>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</si>
  <si>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</si>
  <si>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</si>
  <si>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</si>
  <si>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</si>
  <si>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</si>
  <si>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</si>
  <si>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</si>
  <si>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</si>
  <si>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</si>
  <si>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</si>
  <si>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</si>
  <si>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</si>
  <si>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</si>
  <si>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</si>
  <si>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</si>
  <si>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</si>
  <si>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</si>
  <si>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</si>
  <si>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</si>
  <si>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</si>
  <si>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</si>
  <si>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</si>
  <si>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</si>
  <si>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</si>
  <si>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</si>
  <si>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</si>
  <si>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</si>
  <si>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</si>
  <si>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</si>
  <si>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</si>
  <si>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</si>
  <si>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</si>
  <si>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</si>
  <si>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</si>
  <si>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</si>
  <si>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</si>
  <si>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</si>
  <si>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</si>
  <si>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</si>
  <si>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</si>
  <si>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</si>
  <si>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</si>
  <si>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</si>
  <si>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</si>
  <si>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</si>
  <si>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</si>
  <si>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</si>
  <si>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</si>
  <si>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</si>
  <si>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</si>
  <si>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</si>
  <si>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</si>
  <si>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</si>
  <si>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</si>
  <si>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</si>
  <si>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</si>
  <si>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</si>
  <si>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</si>
  <si>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</si>
  <si>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</si>
  <si>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</si>
  <si>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</si>
  <si>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</si>
  <si>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</si>
  <si>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</si>
  <si>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</si>
  <si>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</si>
  <si>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</si>
  <si>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</si>
  <si>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</si>
  <si>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</si>
  <si>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</si>
  <si>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</si>
  <si>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</si>
  <si>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</si>
  <si>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</si>
  <si>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</si>
  <si>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</si>
  <si>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</si>
  <si>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</si>
  <si>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</si>
  <si>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</si>
  <si>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</si>
  <si>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</si>
  <si>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</si>
  <si>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</si>
  <si>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</si>
  <si>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</si>
  <si>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</si>
  <si>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</si>
  <si>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</si>
  <si>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</si>
  <si>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</si>
  <si>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</si>
  <si>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</si>
  <si>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</si>
  <si>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</si>
  <si>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</si>
  <si>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</si>
  <si>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</si>
  <si>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</si>
  <si>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</si>
  <si>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</si>
  <si>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</si>
  <si>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</si>
  <si>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</si>
  <si>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</si>
  <si>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</si>
  <si>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</si>
  <si>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</si>
  <si>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</si>
  <si>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</si>
  <si>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</si>
  <si>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</si>
  <si>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</si>
  <si>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</si>
  <si>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</si>
  <si>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</si>
  <si>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</si>
  <si>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</si>
  <si>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</si>
  <si>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</si>
  <si>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</si>
  <si>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</si>
  <si>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</si>
  <si>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</si>
  <si>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</si>
  <si>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</si>
  <si>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</si>
  <si>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</si>
  <si>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</si>
  <si>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</si>
  <si>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</si>
  <si>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</si>
  <si>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</si>
  <si>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</si>
  <si>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</si>
  <si>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</si>
  <si>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</si>
  <si>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</si>
  <si>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</si>
  <si>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</si>
  <si>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</si>
  <si>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</si>
  <si>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</si>
  <si>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</si>
  <si>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</si>
  <si>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</si>
  <si>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</si>
  <si>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</si>
  <si>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</si>
  <si>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</si>
  <si>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</si>
  <si>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</si>
  <si>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</si>
  <si>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</si>
  <si>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</si>
  <si>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</si>
  <si>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</si>
  <si>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</si>
  <si>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</si>
  <si>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</si>
  <si>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</si>
  <si>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</si>
  <si>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</si>
  <si>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</si>
  <si>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</si>
  <si>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</si>
  <si>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</si>
  <si>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</si>
  <si>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</si>
  <si>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</si>
  <si>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</si>
  <si>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</si>
  <si>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</si>
  <si>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</si>
  <si>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</si>
  <si>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</si>
  <si>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</si>
  <si>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</si>
  <si>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</si>
  <si>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</si>
  <si>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</si>
  <si>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</si>
  <si>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</si>
  <si>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</si>
  <si>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</si>
  <si>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</si>
  <si>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</si>
  <si>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</si>
  <si>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</si>
  <si>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</si>
  <si>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</si>
  <si>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</si>
  <si>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</si>
  <si>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</si>
  <si>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</si>
  <si>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</si>
  <si>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</si>
  <si>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</si>
  <si>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</si>
  <si>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</si>
  <si>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</si>
  <si>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</si>
  <si>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</si>
  <si>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</si>
  <si>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</si>
  <si>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</si>
  <si>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</si>
  <si>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</si>
  <si>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</si>
  <si>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</si>
  <si>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</si>
  <si>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</si>
  <si>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</si>
  <si>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</si>
  <si>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</si>
  <si>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</si>
  <si>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</si>
  <si>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</si>
  <si>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</si>
  <si>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</si>
  <si>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</si>
  <si>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</si>
  <si>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</si>
  <si>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</si>
  <si>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</si>
  <si>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</si>
  <si>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</si>
  <si>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</si>
  <si>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</si>
  <si>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</si>
  <si>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</si>
  <si>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</si>
  <si>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</si>
  <si>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</si>
  <si>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</si>
  <si>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</si>
  <si>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</si>
  <si>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</si>
  <si>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</si>
  <si>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</si>
  <si>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</si>
  <si>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</si>
  <si>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</si>
  <si>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</si>
  <si>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</si>
  <si>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</si>
  <si>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</si>
  <si>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</si>
  <si>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</si>
  <si>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</si>
  <si>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</si>
  <si>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</si>
  <si>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</si>
  <si>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</si>
  <si>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</si>
  <si>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</si>
  <si>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</si>
  <si>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</si>
  <si>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</si>
  <si>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</si>
  <si>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</si>
  <si>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</si>
  <si>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</si>
  <si>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</si>
  <si>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</si>
  <si>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</si>
  <si>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</si>
  <si>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</si>
  <si>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</si>
  <si>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</si>
  <si>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</si>
  <si>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</si>
  <si>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</si>
  <si>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</si>
  <si>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</si>
  <si>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</si>
  <si>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</si>
  <si>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</si>
  <si>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</si>
  <si>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</si>
  <si>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</si>
  <si>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</si>
  <si>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</si>
  <si>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</si>
  <si>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</si>
  <si>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</si>
  <si>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</si>
  <si>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</si>
  <si>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</si>
  <si>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</si>
  <si>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</si>
  <si>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</si>
  <si>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</si>
  <si>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</si>
  <si>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</si>
  <si>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</si>
  <si>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</si>
  <si>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</si>
  <si>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</si>
  <si>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</si>
  <si>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</si>
  <si>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</si>
  <si>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</si>
  <si>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</si>
  <si>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</si>
  <si>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</si>
  <si>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</si>
  <si>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</si>
  <si>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</si>
  <si>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</si>
  <si>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</si>
  <si>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</si>
  <si>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</si>
  <si>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</si>
  <si>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</si>
  <si>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</si>
  <si>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</si>
  <si>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</si>
  <si>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</si>
  <si>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</si>
  <si>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</si>
  <si>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</si>
  <si>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</si>
  <si>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</si>
  <si>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</si>
  <si>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</si>
  <si>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</si>
  <si>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</si>
  <si>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</si>
  <si>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</si>
  <si>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</si>
  <si>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</si>
  <si>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</si>
  <si>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</si>
  <si>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</si>
  <si>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</si>
  <si>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</si>
  <si>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</si>
  <si>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</si>
  <si>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</si>
  <si>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</si>
  <si>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</si>
  <si>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</si>
  <si>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</si>
  <si>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</si>
  <si>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</si>
  <si>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</si>
  <si>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</si>
  <si>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</si>
  <si>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</si>
  <si>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</si>
  <si>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</si>
  <si>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</si>
  <si>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</si>
  <si>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</si>
  <si>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</si>
  <si>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</si>
  <si>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</si>
  <si>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</si>
  <si>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</si>
  <si>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</si>
  <si>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</si>
  <si>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</si>
  <si>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</si>
  <si>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</si>
  <si>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</si>
  <si>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</si>
  <si>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</si>
  <si>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</si>
  <si>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</si>
  <si>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</si>
  <si>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</si>
  <si>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</si>
  <si>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</si>
  <si>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</si>
  <si>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</si>
  <si>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</si>
  <si>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</si>
  <si>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</si>
  <si>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</si>
  <si>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</si>
  <si>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</si>
  <si>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</si>
  <si>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</si>
  <si>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</si>
  <si>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</si>
  <si>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</si>
  <si>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</si>
  <si>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</si>
  <si>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</si>
  <si>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</si>
  <si>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</si>
  <si>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</si>
  <si>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</si>
  <si>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</si>
  <si>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</si>
  <si>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</si>
  <si>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</si>
  <si>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</si>
  <si>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</si>
  <si>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</si>
  <si>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</si>
  <si>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</si>
  <si>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</si>
  <si>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</si>
  <si>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</si>
  <si>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</si>
  <si>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</si>
  <si>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</si>
  <si>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</si>
  <si>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</si>
  <si>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</si>
  <si>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</si>
  <si>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</si>
  <si>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</si>
  <si>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</si>
  <si>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</si>
  <si>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</si>
  <si>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</si>
  <si>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</si>
  <si>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</si>
  <si>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</si>
  <si>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</si>
  <si>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</si>
  <si>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</si>
  <si>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</si>
  <si>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</si>
  <si>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</si>
  <si>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</si>
  <si>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</si>
  <si>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</si>
  <si>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</si>
  <si>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</si>
  <si>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</si>
  <si>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</si>
  <si>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</si>
  <si>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</si>
  <si>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</si>
  <si>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</si>
  <si>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</si>
  <si>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</si>
  <si>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</si>
  <si>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</si>
  <si>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</si>
  <si>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</si>
  <si>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</si>
  <si>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</si>
  <si>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</si>
  <si>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</si>
  <si>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</si>
  <si>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</si>
  <si>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</si>
  <si>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</si>
  <si>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</si>
  <si>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</si>
  <si>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</si>
  <si>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</si>
  <si>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</si>
  <si>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</si>
  <si>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</si>
  <si>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</si>
  <si>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</si>
  <si>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</si>
  <si>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</si>
  <si>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</si>
  <si>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</si>
  <si>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</si>
  <si>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</si>
  <si>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</si>
  <si>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</si>
  <si>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</si>
  <si>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</si>
  <si>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</si>
  <si>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</si>
  <si>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</si>
  <si>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</si>
  <si>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</si>
  <si>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</si>
  <si>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</si>
  <si>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</si>
  <si>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</si>
  <si>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</si>
  <si>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</si>
  <si>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</si>
  <si>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</si>
  <si>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</si>
  <si>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</si>
  <si>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</si>
  <si>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</si>
  <si>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</si>
  <si>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</si>
  <si>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</si>
  <si>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</si>
  <si>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</si>
  <si>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</si>
  <si>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</si>
  <si>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</si>
  <si>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</si>
  <si>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</si>
  <si>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</si>
  <si>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</si>
  <si>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</si>
  <si>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</si>
  <si>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</si>
  <si>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</si>
  <si>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</si>
  <si>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</si>
  <si>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</si>
  <si>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</si>
  <si>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</si>
  <si>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</si>
  <si>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</si>
  <si>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</si>
  <si>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</si>
  <si>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</si>
  <si>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</si>
  <si>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</si>
  <si>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</si>
  <si>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</si>
  <si>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</si>
  <si>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</si>
  <si>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</si>
  <si>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</si>
  <si>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</si>
  <si>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</si>
  <si>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</si>
  <si>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</si>
  <si>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</si>
  <si>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</si>
  <si>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</si>
  <si>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</si>
  <si>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</si>
  <si>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</si>
  <si>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</si>
  <si>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</si>
  <si>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</si>
  <si>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</si>
  <si>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</si>
  <si>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</si>
  <si>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</si>
  <si>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</si>
  <si>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</si>
  <si>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</si>
  <si>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</si>
  <si>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</si>
  <si>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</si>
  <si>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</si>
  <si>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</si>
  <si>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</si>
  <si>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</si>
  <si>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</si>
  <si>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</si>
  <si>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</si>
  <si>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</si>
  <si>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</si>
  <si>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</si>
  <si>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</si>
  <si>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</si>
  <si>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</si>
  <si>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</si>
  <si>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</si>
  <si>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</si>
  <si>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</si>
  <si>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</si>
  <si>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</si>
  <si>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</si>
  <si>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</si>
  <si>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</si>
  <si>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</si>
  <si>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</si>
  <si>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</si>
  <si>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</si>
  <si>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</si>
  <si>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</si>
  <si>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</si>
  <si>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</si>
  <si>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</si>
  <si>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</si>
  <si>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</si>
  <si>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</si>
  <si>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</si>
  <si>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</si>
  <si>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</si>
  <si>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</si>
  <si>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</si>
  <si>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</si>
  <si>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</si>
  <si>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</si>
  <si>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</si>
  <si>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</si>
  <si>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</si>
  <si>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</si>
  <si>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</si>
  <si>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</si>
  <si>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</si>
  <si>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</si>
  <si>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</si>
  <si>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</si>
  <si>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</si>
  <si>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</si>
  <si>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</si>
  <si>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</si>
  <si>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</si>
  <si>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</si>
  <si>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</si>
  <si>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</si>
  <si>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</si>
  <si>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</si>
  <si>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</si>
  <si>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</si>
  <si>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</si>
  <si>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</si>
  <si>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</si>
  <si>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</si>
  <si>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</si>
  <si>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</si>
  <si>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</si>
  <si>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</si>
  <si>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</si>
  <si>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</si>
  <si>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</si>
  <si>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</si>
  <si>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</si>
  <si>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</si>
  <si>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</si>
  <si>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</si>
  <si>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</si>
  <si>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</si>
  <si>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</si>
  <si>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</si>
  <si>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</si>
  <si>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</si>
  <si>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</si>
  <si>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</si>
  <si>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</si>
  <si>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</si>
  <si>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</si>
  <si>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</si>
  <si>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</si>
  <si>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</si>
  <si>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</si>
  <si>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</si>
  <si>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</si>
  <si>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</si>
  <si>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</si>
  <si>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</si>
  <si>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</si>
  <si>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</si>
  <si>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</si>
  <si>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</si>
  <si>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</si>
  <si>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</si>
  <si>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</si>
  <si>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</si>
  <si>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</si>
  <si>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</si>
  <si>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</si>
  <si>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</si>
  <si>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</si>
  <si>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</si>
  <si>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</si>
  <si>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</si>
  <si>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</si>
  <si>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</si>
  <si>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</si>
  <si>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</si>
  <si>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</si>
  <si>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</si>
  <si>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</si>
  <si>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</si>
  <si>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</si>
  <si>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</si>
  <si>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</si>
  <si>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</si>
  <si>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</si>
  <si>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</si>
  <si>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</si>
  <si>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</si>
  <si>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</si>
  <si>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</si>
  <si>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</si>
  <si>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</si>
  <si>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</si>
  <si>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</si>
  <si>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</si>
  <si>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</si>
  <si>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</si>
  <si>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</si>
  <si>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</si>
  <si>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</si>
  <si>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</si>
  <si>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</si>
  <si>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</si>
  <si>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</si>
  <si>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</si>
  <si>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</si>
  <si>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</si>
  <si>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</si>
  <si>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</si>
  <si>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</si>
  <si>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</si>
  <si>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</si>
  <si>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</si>
  <si>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</si>
  <si>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</si>
  <si>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</si>
  <si>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</si>
  <si>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</si>
  <si>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</si>
  <si>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</si>
  <si>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</si>
  <si>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</si>
  <si>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</si>
  <si>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</si>
  <si>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</si>
  <si>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</si>
  <si>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</si>
  <si>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</si>
  <si>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</si>
  <si>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</si>
  <si>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</si>
  <si>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</si>
  <si>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</si>
  <si>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</si>
  <si>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</si>
  <si>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</si>
  <si>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</si>
  <si>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</si>
  <si>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</si>
  <si>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</si>
  <si>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</si>
  <si>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</si>
  <si>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</si>
  <si>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</si>
  <si>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</si>
  <si>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</si>
  <si>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</si>
  <si>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</si>
  <si>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</si>
  <si>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</si>
  <si>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</si>
  <si>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</si>
  <si>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</si>
  <si>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</si>
  <si>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</si>
  <si>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</si>
  <si>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</si>
  <si>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</si>
  <si>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</si>
  <si>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</si>
  <si>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</si>
  <si>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</si>
  <si>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</si>
  <si>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</si>
  <si>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</si>
  <si>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</si>
  <si>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</si>
  <si>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</si>
  <si>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</si>
  <si>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</si>
  <si>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</si>
  <si>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</si>
  <si>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</si>
  <si>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</si>
  <si>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</si>
  <si>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</si>
  <si>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</si>
  <si>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</si>
  <si>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</si>
  <si>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</si>
  <si>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</si>
  <si>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</si>
  <si>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</si>
  <si>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</si>
  <si>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</si>
  <si>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</si>
  <si>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</si>
  <si>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</si>
  <si>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</si>
  <si>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</si>
  <si>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</si>
  <si>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</si>
  <si>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</si>
  <si>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</si>
  <si>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</si>
  <si>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</si>
  <si>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</si>
  <si>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</si>
  <si>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</si>
  <si>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</si>
  <si>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</si>
  <si>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</si>
  <si>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</si>
  <si>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</si>
  <si>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</si>
  <si>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</si>
  <si>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</si>
  <si>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</si>
  <si>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</si>
  <si>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</si>
  <si>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</si>
  <si>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</si>
  <si>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</si>
  <si>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</si>
  <si>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</si>
  <si>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</si>
  <si>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</si>
  <si>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</si>
  <si>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</si>
  <si>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</si>
  <si>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</si>
  <si>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</si>
  <si>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</si>
  <si>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</si>
  <si>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</si>
  <si>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</si>
  <si>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</si>
  <si>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</si>
  <si>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</si>
  <si>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</si>
  <si>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</si>
  <si>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</si>
  <si>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</si>
  <si>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</si>
  <si>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</si>
  <si>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</si>
  <si>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</si>
  <si>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</si>
  <si>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</si>
  <si>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</si>
  <si>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</si>
  <si>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</si>
  <si>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</si>
  <si>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</si>
  <si>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</si>
  <si>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</si>
  <si>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</si>
  <si>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</si>
  <si>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</si>
  <si>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</si>
  <si>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</si>
  <si>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</si>
  <si>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</si>
  <si>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</si>
  <si>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</si>
  <si>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</si>
  <si>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</si>
  <si>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</si>
  <si>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</si>
  <si>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</si>
  <si>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</si>
  <si>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</si>
  <si>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</si>
  <si>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</si>
  <si>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</si>
  <si>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</si>
  <si>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</si>
  <si>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</si>
  <si>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</si>
  <si>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</si>
  <si>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</si>
  <si>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</si>
  <si>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</si>
  <si>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</si>
  <si>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</si>
  <si>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</si>
  <si>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</si>
  <si>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</si>
  <si>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</si>
  <si>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</si>
  <si>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</si>
  <si>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</si>
  <si>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</si>
  <si>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</si>
  <si>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</si>
  <si>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</si>
  <si>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</si>
  <si>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</si>
  <si>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</si>
  <si>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</si>
  <si>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</si>
  <si>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</si>
  <si>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</si>
  <si>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</si>
  <si>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</si>
  <si>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</si>
  <si>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</si>
  <si>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</si>
  <si>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</si>
  <si>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</si>
  <si>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</si>
  <si>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</si>
  <si>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</si>
  <si>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</si>
  <si>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</si>
  <si>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</si>
  <si>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</si>
  <si>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</si>
  <si>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</si>
  <si>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</si>
  <si>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</si>
  <si>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</si>
  <si>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</si>
  <si>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</si>
  <si>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</si>
  <si>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</si>
  <si>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</si>
  <si>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</si>
  <si>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</si>
  <si>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</si>
  <si>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</si>
  <si>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</si>
  <si>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</si>
  <si>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</si>
  <si>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</si>
  <si>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</si>
  <si>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</si>
  <si>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</si>
  <si>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</si>
  <si>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</si>
  <si>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</si>
  <si>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</si>
  <si>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</si>
  <si>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</si>
  <si>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</si>
  <si>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</si>
  <si>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</si>
  <si>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</si>
  <si>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</si>
  <si>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</si>
  <si>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</si>
  <si>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</si>
  <si>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</si>
  <si>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</si>
  <si>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</si>
  <si>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</si>
  <si>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</si>
  <si>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</si>
  <si>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</si>
  <si>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</si>
  <si>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</si>
  <si>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</si>
  <si>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</si>
  <si>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</si>
  <si>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</si>
  <si>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</si>
  <si>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</si>
  <si>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</si>
  <si>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</si>
  <si>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</si>
  <si>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</si>
  <si>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</si>
  <si>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</si>
  <si>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</si>
  <si>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</si>
  <si>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</si>
  <si>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</si>
  <si>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</si>
  <si>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</si>
  <si>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</si>
  <si>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</si>
  <si>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</si>
  <si>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</si>
  <si>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</si>
  <si>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</si>
  <si>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</si>
  <si>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</si>
  <si>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</si>
  <si>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</si>
  <si>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</si>
  <si>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</si>
  <si>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</si>
  <si>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</si>
  <si>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</si>
  <si>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</si>
  <si>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</si>
  <si>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</si>
  <si>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</si>
  <si>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</si>
  <si>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</si>
  <si>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</si>
  <si>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</si>
  <si>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</si>
  <si>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</si>
  <si>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</si>
  <si>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</si>
  <si>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</si>
  <si>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</si>
  <si>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</si>
  <si>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</si>
  <si>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</si>
  <si>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</si>
  <si>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</si>
  <si>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</si>
  <si>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</si>
  <si>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</si>
  <si>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</si>
  <si>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</si>
  <si>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</si>
  <si>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</si>
  <si>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</si>
  <si>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</si>
  <si>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</si>
  <si>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</si>
  <si>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</si>
  <si>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</si>
  <si>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</si>
  <si>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</si>
  <si>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</si>
  <si>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</si>
  <si>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</si>
  <si>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</si>
  <si>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</si>
  <si>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</si>
  <si>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</si>
  <si>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</si>
  <si>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</si>
  <si>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</si>
  <si>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</si>
  <si>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</si>
  <si>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</si>
  <si>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</si>
  <si>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</si>
  <si>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</si>
  <si>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</si>
  <si>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</si>
  <si>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</si>
  <si>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</si>
  <si>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</si>
  <si>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</si>
  <si>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</si>
  <si>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</si>
  <si>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</si>
  <si>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</si>
  <si>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</si>
  <si>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</si>
  <si>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</si>
  <si>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</si>
  <si>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</si>
  <si>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</si>
  <si>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</si>
  <si>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</si>
  <si>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</si>
  <si>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</si>
  <si>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</si>
  <si>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</si>
  <si>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</si>
  <si>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</si>
  <si>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</si>
  <si>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</si>
  <si>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</si>
  <si>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</si>
  <si>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</si>
  <si>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</si>
  <si>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</si>
  <si>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</si>
  <si>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</si>
  <si>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</si>
  <si>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</si>
  <si>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</si>
  <si>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</si>
  <si>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</si>
  <si>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</si>
  <si>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</si>
  <si>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</si>
  <si>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</si>
  <si>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</si>
  <si>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</si>
  <si>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</si>
  <si>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</si>
  <si>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</si>
  <si>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</si>
  <si>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</si>
  <si>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</si>
  <si>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</si>
  <si>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</si>
  <si>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</si>
  <si>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</si>
  <si>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</si>
  <si>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</si>
  <si>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</si>
  <si>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</si>
  <si>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</si>
  <si>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</si>
  <si>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</si>
  <si>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</si>
  <si>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</si>
  <si>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</si>
  <si>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</si>
  <si>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</si>
  <si>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</si>
  <si>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</si>
  <si>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</si>
  <si>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</si>
  <si>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</si>
  <si>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</si>
  <si>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</si>
  <si>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</si>
  <si>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</si>
  <si>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</si>
  <si>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</si>
  <si>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</si>
  <si>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</si>
  <si>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</si>
  <si>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</si>
  <si>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</si>
  <si>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</si>
  <si>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</si>
  <si>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</si>
  <si>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</si>
  <si>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</si>
  <si>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</si>
  <si>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</si>
  <si>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</si>
  <si>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</si>
  <si>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</si>
  <si>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</si>
  <si>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</si>
  <si>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</si>
  <si>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</si>
  <si>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</si>
  <si>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</si>
  <si>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</si>
  <si>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</si>
  <si>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</si>
  <si>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</si>
  <si>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</si>
  <si>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</si>
  <si>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</si>
  <si>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</si>
  <si>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</si>
  <si>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</si>
  <si>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</si>
  <si>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</si>
  <si>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</si>
  <si>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</si>
  <si>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</si>
  <si>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</si>
  <si>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</si>
  <si>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</si>
  <si>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</si>
  <si>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</si>
  <si>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</si>
  <si>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</si>
  <si>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</si>
  <si>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</si>
  <si>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</si>
  <si>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</si>
  <si>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</si>
  <si>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</si>
  <si>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</si>
  <si>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</si>
  <si>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</si>
  <si>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</si>
  <si>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</si>
  <si>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</si>
  <si>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</si>
  <si>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</si>
  <si>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</si>
  <si>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</si>
  <si>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</si>
  <si>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</si>
  <si>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</si>
  <si>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</si>
  <si>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</si>
  <si>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</si>
  <si>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</si>
  <si>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</si>
  <si>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</si>
  <si>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</si>
  <si>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</si>
  <si>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</si>
  <si>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</si>
  <si>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</si>
  <si>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</si>
  <si>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</si>
  <si>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</si>
  <si>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</si>
  <si>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</si>
  <si>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</si>
  <si>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</si>
  <si>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</si>
  <si>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</si>
  <si>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</si>
  <si>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</si>
  <si>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</si>
  <si>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</si>
  <si>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</si>
  <si>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</si>
  <si>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</si>
  <si>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</si>
  <si>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</si>
  <si>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</si>
  <si>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</si>
  <si>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</si>
  <si>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</si>
  <si>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</si>
  <si>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</si>
  <si>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</si>
  <si>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</si>
  <si>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</si>
  <si>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</si>
  <si>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</si>
  <si>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</si>
  <si>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</si>
  <si>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</si>
  <si>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</si>
  <si>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</si>
  <si>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</si>
  <si>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</si>
  <si>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</si>
  <si>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</si>
  <si>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</si>
  <si>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</si>
  <si>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</si>
  <si>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</si>
  <si>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</si>
  <si>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</si>
  <si>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</si>
  <si>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</si>
  <si>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</si>
  <si>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</si>
  <si>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</si>
  <si>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</si>
  <si>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</si>
  <si>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</si>
  <si>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</si>
  <si>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</si>
  <si>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</si>
  <si>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</si>
  <si>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</si>
  <si>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</si>
  <si>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</si>
  <si>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</si>
  <si>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</si>
  <si>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</si>
  <si>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</si>
  <si>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</si>
  <si>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</si>
  <si>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</si>
  <si>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</si>
  <si>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</si>
  <si>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</si>
  <si>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</si>
  <si>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</si>
  <si>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</si>
  <si>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</si>
  <si>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</si>
  <si>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</si>
  <si>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</si>
  <si>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</si>
  <si>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</si>
  <si>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</si>
  <si>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</si>
  <si>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</si>
  <si>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</si>
  <si>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</si>
  <si>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</si>
  <si>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</si>
  <si>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</si>
  <si>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</si>
  <si>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</si>
  <si>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</si>
  <si>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</si>
  <si>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</si>
  <si>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</si>
  <si>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</si>
  <si>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</si>
  <si>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</si>
  <si>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</si>
  <si>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</si>
  <si>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</si>
  <si>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</si>
  <si>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</si>
  <si>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</si>
  <si>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</si>
  <si>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</si>
  <si>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</si>
  <si>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</si>
  <si>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</si>
  <si>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</si>
  <si>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</si>
  <si>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</si>
  <si>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</si>
  <si>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</si>
  <si>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</si>
  <si>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</si>
  <si>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</si>
  <si>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</si>
  <si>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</si>
  <si>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</si>
  <si>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</si>
  <si>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</si>
  <si>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</si>
  <si>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</si>
  <si>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</si>
  <si>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</si>
  <si>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</si>
  <si>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</si>
  <si>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</si>
  <si>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</si>
  <si>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</si>
  <si>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</si>
  <si>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</si>
  <si>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</si>
  <si>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</si>
  <si>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</si>
  <si>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</si>
  <si>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</si>
  <si>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</si>
  <si>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</si>
  <si>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</si>
  <si>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</si>
  <si>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</si>
  <si>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</si>
  <si>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</si>
  <si>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</si>
  <si>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</si>
  <si>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</si>
  <si>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</si>
  <si>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</si>
  <si>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</si>
  <si>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</si>
  <si>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</si>
  <si>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</si>
  <si>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</si>
  <si>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</si>
  <si>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</si>
  <si>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</si>
  <si>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</si>
  <si>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</si>
  <si>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</si>
  <si>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</si>
  <si>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</si>
  <si>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</si>
  <si>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</si>
  <si>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</si>
  <si>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</si>
  <si>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</si>
  <si>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</si>
  <si>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</si>
  <si>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</si>
  <si>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</si>
  <si>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</si>
  <si>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</si>
  <si>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</si>
  <si>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</si>
  <si>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</si>
  <si>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</si>
  <si>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</si>
  <si>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</si>
  <si>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</si>
  <si>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</si>
  <si>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</si>
  <si>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</si>
  <si>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</si>
  <si>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</si>
  <si>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</si>
  <si>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</si>
  <si>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</si>
  <si>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</si>
  <si>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</si>
  <si>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</si>
  <si>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</si>
  <si>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</si>
  <si>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</si>
  <si>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</si>
  <si>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</si>
  <si>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</si>
  <si>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</si>
  <si>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</si>
  <si>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</si>
  <si>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</si>
  <si>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</si>
  <si>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</si>
  <si>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</si>
  <si>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</si>
  <si>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</si>
  <si>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</si>
  <si>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</si>
  <si>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</si>
  <si>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</si>
  <si>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</si>
  <si>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</si>
  <si>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</si>
  <si>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</si>
  <si>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</si>
  <si>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</si>
  <si>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</si>
  <si>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</si>
  <si>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</si>
  <si>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</si>
  <si>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</si>
  <si>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</si>
  <si>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</si>
  <si>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</si>
  <si>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</si>
  <si>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</si>
  <si>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</si>
  <si>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</si>
  <si>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</si>
  <si>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</si>
  <si>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</si>
  <si>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</si>
  <si>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</si>
  <si>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</si>
  <si>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</si>
  <si>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</si>
  <si>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</si>
  <si>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</si>
  <si>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</si>
  <si>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</si>
  <si>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</si>
  <si>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</si>
  <si>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</si>
  <si>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</si>
  <si>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</si>
  <si>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</si>
  <si>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</si>
  <si>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</si>
  <si>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</si>
  <si>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</si>
  <si>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</si>
  <si>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</si>
  <si>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</si>
  <si>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</si>
  <si>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</si>
  <si>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</si>
  <si>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</si>
  <si>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</si>
  <si>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</si>
  <si>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</si>
  <si>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</si>
  <si>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</si>
  <si>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</si>
  <si>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</si>
  <si>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</si>
  <si>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</si>
  <si>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</si>
  <si>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</si>
  <si>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</si>
  <si>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</si>
  <si>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</si>
  <si>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</si>
  <si>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</si>
  <si>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</si>
  <si>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</si>
  <si>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</si>
  <si>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</si>
  <si>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</si>
  <si>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</si>
  <si>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</si>
  <si>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</si>
  <si>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</si>
  <si>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</si>
  <si>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</si>
  <si>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</si>
  <si>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</si>
  <si>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</si>
  <si>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</si>
  <si>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</si>
  <si>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</si>
  <si>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</si>
  <si>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</si>
  <si>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</si>
  <si>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</si>
  <si>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</si>
  <si>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</si>
  <si>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</si>
  <si>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</si>
  <si>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</si>
  <si>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</si>
  <si>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</si>
  <si>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</si>
  <si>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</si>
  <si>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</si>
  <si>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</si>
  <si>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</si>
  <si>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</si>
  <si>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</si>
  <si>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</si>
  <si>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</si>
  <si>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</si>
  <si>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</si>
  <si>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</si>
  <si>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</si>
  <si>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</si>
  <si>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</si>
  <si>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</si>
  <si>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</si>
  <si>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</si>
  <si>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</si>
  <si>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</si>
  <si>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</si>
  <si>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</si>
  <si>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</si>
  <si>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</si>
  <si>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</si>
  <si>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</si>
  <si>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</si>
  <si>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</si>
  <si>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</si>
  <si>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</si>
  <si>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</si>
  <si>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</si>
  <si>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</si>
  <si>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</si>
  <si>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</si>
  <si>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</si>
  <si>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</si>
  <si>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</si>
  <si>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</si>
  <si>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</si>
  <si>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</si>
  <si>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</si>
  <si>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</si>
  <si>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</si>
  <si>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</si>
  <si>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</si>
  <si>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</si>
  <si>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</si>
  <si>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</si>
  <si>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</si>
  <si>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</si>
  <si>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</si>
  <si>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</si>
  <si>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</si>
  <si>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</si>
  <si>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</si>
  <si>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</si>
  <si>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</si>
  <si>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</si>
  <si>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</si>
  <si>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</si>
  <si>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</si>
  <si>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</si>
  <si>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</si>
  <si>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</si>
  <si>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</si>
  <si>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</si>
  <si>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</si>
  <si>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</si>
  <si>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</si>
  <si>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</si>
  <si>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</si>
  <si>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</si>
  <si>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</si>
  <si>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</si>
  <si>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</si>
  <si>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</si>
  <si>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</si>
  <si>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</si>
  <si>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</si>
  <si>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</si>
  <si>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</si>
  <si>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</si>
  <si>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</si>
  <si>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</si>
  <si>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</si>
  <si>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</si>
  <si>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</si>
  <si>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</si>
  <si>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</si>
  <si>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</si>
  <si>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</si>
  <si>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</si>
  <si>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</si>
  <si>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</si>
  <si>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</si>
  <si>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</si>
  <si>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</si>
  <si>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</si>
  <si>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</si>
  <si>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</si>
  <si>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</si>
  <si>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</si>
  <si>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</si>
  <si>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</si>
  <si>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</si>
  <si>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</si>
  <si>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</si>
  <si>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</si>
  <si>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</si>
  <si>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</si>
  <si>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</si>
  <si>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</si>
  <si>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</si>
  <si>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</si>
  <si>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</si>
  <si>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</si>
  <si>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</si>
  <si>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</si>
  <si>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</si>
  <si>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</si>
  <si>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</si>
  <si>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</si>
  <si>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</si>
  <si>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</si>
  <si>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</si>
  <si>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</si>
  <si>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</si>
  <si>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</si>
  <si>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</si>
  <si>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</si>
  <si>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</si>
  <si>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</si>
  <si>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</si>
  <si>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</si>
  <si>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</si>
  <si>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</si>
  <si>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</si>
  <si>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</si>
  <si>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</si>
  <si>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</si>
  <si>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</si>
  <si>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</si>
  <si>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</si>
  <si>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</si>
  <si>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</si>
  <si>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</si>
  <si>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</si>
  <si>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</si>
  <si>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</si>
  <si>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</si>
  <si>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</si>
  <si>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</si>
  <si>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</si>
  <si>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</si>
  <si>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</si>
  <si>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</si>
  <si>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</si>
  <si>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</si>
  <si>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</si>
  <si>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</si>
  <si>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</si>
  <si>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</si>
  <si>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</si>
  <si>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</si>
  <si>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</si>
  <si>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</si>
  <si>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</si>
  <si>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</si>
  <si>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</si>
  <si>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</si>
  <si>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</si>
  <si>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</si>
  <si>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</si>
  <si>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</si>
  <si>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</si>
  <si>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</si>
  <si>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</si>
  <si>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</si>
  <si>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</si>
  <si>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</si>
  <si>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</si>
  <si>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</si>
  <si>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</si>
  <si>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</si>
  <si>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</si>
  <si>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</si>
  <si>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</si>
  <si>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</si>
  <si>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</si>
  <si>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</si>
  <si>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</si>
  <si>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</si>
  <si>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</si>
  <si>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</si>
  <si>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</si>
  <si>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</si>
  <si>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</si>
  <si>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</si>
  <si>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</si>
  <si>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</si>
  <si>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</si>
  <si>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</si>
  <si>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</si>
  <si>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</si>
  <si>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</si>
  <si>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</si>
  <si>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</si>
  <si>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</si>
  <si>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</si>
  <si>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</si>
  <si>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</si>
  <si>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</si>
  <si>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</si>
  <si>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</si>
  <si>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</si>
  <si>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</si>
  <si>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</si>
  <si>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</si>
  <si>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</si>
  <si>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</si>
  <si>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</si>
  <si>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</si>
  <si>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</si>
  <si>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</si>
  <si>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</si>
  <si>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</si>
  <si>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</si>
  <si>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</si>
  <si>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</si>
  <si>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</si>
  <si>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</si>
  <si>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</si>
  <si>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</si>
  <si>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</si>
  <si>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</si>
  <si>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</si>
  <si>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</si>
  <si>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</si>
  <si>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</si>
  <si>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</si>
  <si>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</si>
  <si>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</si>
  <si>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</si>
  <si>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</si>
  <si>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</si>
  <si>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</si>
  <si>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</si>
  <si>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</si>
  <si>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</si>
  <si>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</si>
  <si>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</si>
  <si>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</si>
  <si>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</si>
  <si>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</si>
  <si>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</si>
  <si>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</si>
  <si>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</si>
  <si>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</si>
  <si>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</si>
  <si>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</si>
  <si>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</si>
  <si>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</si>
  <si>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</si>
  <si>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</si>
  <si>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</si>
  <si>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</si>
  <si>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</si>
  <si>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</si>
  <si>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</si>
  <si>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</si>
  <si>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</si>
  <si>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</si>
  <si>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</si>
  <si>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</si>
  <si>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</si>
  <si>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</si>
  <si>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</si>
  <si>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</si>
  <si>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</si>
  <si>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</si>
  <si>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</si>
  <si>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</si>
  <si>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</si>
  <si>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</si>
  <si>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</si>
  <si>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</si>
  <si>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</si>
  <si>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</si>
  <si>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</si>
  <si>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</si>
  <si>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</si>
  <si>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</si>
  <si>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</si>
  <si>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</si>
  <si>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</si>
  <si>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</si>
  <si>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</si>
  <si>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</si>
  <si>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</si>
  <si>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</si>
  <si>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</si>
  <si>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</si>
  <si>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</si>
  <si>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</si>
  <si>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</si>
  <si>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</si>
  <si>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</si>
  <si>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</si>
  <si>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</si>
  <si>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</si>
  <si>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</si>
  <si>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</si>
  <si>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</si>
  <si>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</si>
  <si>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</si>
  <si>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</si>
  <si>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</si>
  <si>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</si>
  <si>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</si>
  <si>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</si>
  <si>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</si>
  <si>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</si>
  <si>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</si>
  <si>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</si>
  <si>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</si>
  <si>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</si>
  <si>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</si>
  <si>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</si>
  <si>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</si>
  <si>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</si>
  <si>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</si>
  <si>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</si>
  <si>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</si>
  <si>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</si>
  <si>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</si>
  <si>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</si>
  <si>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</si>
  <si>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</si>
  <si>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</si>
  <si>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</si>
  <si>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</si>
  <si>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</si>
  <si>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</si>
  <si>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</si>
  <si>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</si>
  <si>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</si>
  <si>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</si>
  <si>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</si>
  <si>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</si>
  <si>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</si>
  <si>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</si>
  <si>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</si>
  <si>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</si>
  <si>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</si>
  <si>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</si>
  <si>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</si>
  <si>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</si>
  <si>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</si>
  <si>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</si>
  <si>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</si>
  <si>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</si>
  <si>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</si>
  <si>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</si>
  <si>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</si>
  <si>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</si>
  <si>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</si>
  <si>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</si>
  <si>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</si>
  <si>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</si>
  <si>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</si>
  <si>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</si>
  <si>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</si>
  <si>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</si>
  <si>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</si>
  <si>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</si>
  <si>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</si>
  <si>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</si>
  <si>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</si>
  <si>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</si>
  <si>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</si>
  <si>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</si>
  <si>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</si>
  <si>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</si>
  <si>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</si>
  <si>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</si>
  <si>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</si>
  <si>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</si>
  <si>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</si>
  <si>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</si>
  <si>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</si>
  <si>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</si>
  <si>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</si>
  <si>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</si>
  <si>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</si>
  <si>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</si>
  <si>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</si>
  <si>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</si>
  <si>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</si>
  <si>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</si>
  <si>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</si>
  <si>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</si>
  <si>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</si>
  <si>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</si>
  <si>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</si>
  <si>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</si>
  <si>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</si>
  <si>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</si>
  <si>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</si>
  <si>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</si>
  <si>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</si>
  <si>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</si>
  <si>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</si>
  <si>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</si>
  <si>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</si>
  <si>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</si>
  <si>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</si>
  <si>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</si>
  <si>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</si>
  <si>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</si>
  <si>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</si>
  <si>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</si>
  <si>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</si>
  <si>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</si>
  <si>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</si>
  <si>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</si>
  <si>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</si>
  <si>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</si>
  <si>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</si>
  <si>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</si>
  <si>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</si>
  <si>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</si>
  <si>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</si>
  <si>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</si>
  <si>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</si>
  <si>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</si>
  <si>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</si>
  <si>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</si>
  <si>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</si>
  <si>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</si>
  <si>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</si>
  <si>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</si>
  <si>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</si>
  <si>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</si>
  <si>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</si>
  <si>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</si>
  <si>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</si>
  <si>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</si>
  <si>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</si>
  <si>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</si>
  <si>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</si>
  <si>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</si>
  <si>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</si>
  <si>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</si>
  <si>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</si>
  <si>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</si>
  <si>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</si>
  <si>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</si>
  <si>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</si>
  <si>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</si>
  <si>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</si>
  <si>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</si>
  <si>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</si>
  <si>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</si>
  <si>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</si>
  <si>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</si>
  <si>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</si>
  <si>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</si>
  <si>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</si>
  <si>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</si>
  <si>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</si>
  <si>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</si>
  <si>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</si>
  <si>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</si>
  <si>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</si>
  <si>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</si>
  <si>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</si>
  <si>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</si>
  <si>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</si>
  <si>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</si>
  <si>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</si>
  <si>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</si>
  <si>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</si>
  <si>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</si>
  <si>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</si>
  <si>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</si>
  <si>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</si>
  <si>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</si>
  <si>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</si>
  <si>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</si>
  <si>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</si>
  <si>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</si>
  <si>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</si>
  <si>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</si>
  <si>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</si>
  <si>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</si>
  <si>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</si>
  <si>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</si>
  <si>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</si>
  <si>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</si>
  <si>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</si>
  <si>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</si>
  <si>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</si>
  <si>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</si>
  <si>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</si>
  <si>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</si>
  <si>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</si>
  <si>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</si>
  <si>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</si>
  <si>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</si>
  <si>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</si>
  <si>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</si>
  <si>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</si>
  <si>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</si>
  <si>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</si>
  <si>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</si>
  <si>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</si>
  <si>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</si>
  <si>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</si>
  <si>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</si>
  <si>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</si>
  <si>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</si>
  <si>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</si>
  <si>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</si>
  <si>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</si>
  <si>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</si>
  <si>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</si>
  <si>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</si>
  <si>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</si>
  <si>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</si>
  <si>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</si>
  <si>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</si>
  <si>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</si>
  <si>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</si>
  <si>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</si>
  <si>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</si>
  <si>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</si>
  <si>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</si>
  <si>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</si>
  <si>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</si>
  <si>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</si>
  <si>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</si>
  <si>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</si>
  <si>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</si>
  <si>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</si>
  <si>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</si>
  <si>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</si>
  <si>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</si>
  <si>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</si>
  <si>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</si>
  <si>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</si>
  <si>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</si>
  <si>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</si>
  <si>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</si>
  <si>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</si>
  <si>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</si>
  <si>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</si>
  <si>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</si>
  <si>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</si>
  <si>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</si>
  <si>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</si>
  <si>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</si>
  <si>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</si>
  <si>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</si>
  <si>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</si>
  <si>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</si>
  <si>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</si>
  <si>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</si>
  <si>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</si>
  <si>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</si>
  <si>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</si>
  <si>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</si>
  <si>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</si>
  <si>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</si>
  <si>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</si>
  <si>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</si>
  <si>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</si>
  <si>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</si>
  <si>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</si>
  <si>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</si>
  <si>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</si>
  <si>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</si>
  <si>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</si>
  <si>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</si>
  <si>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</si>
  <si>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</si>
  <si>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</si>
  <si>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</si>
  <si>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</si>
  <si>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</si>
  <si>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</si>
  <si>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</si>
  <si>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</si>
  <si>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</si>
  <si>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</si>
  <si>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</si>
  <si>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</si>
  <si>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</si>
  <si>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</si>
  <si>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</si>
  <si>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</si>
  <si>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</si>
  <si>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</si>
  <si>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</si>
  <si>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</si>
  <si>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</si>
  <si>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</si>
  <si>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</si>
  <si>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</si>
  <si>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</si>
  <si>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</si>
  <si>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</si>
  <si>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</si>
  <si>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</si>
  <si>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</si>
  <si>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</si>
  <si>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</si>
  <si>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</si>
  <si>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</si>
  <si>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</si>
  <si>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</si>
  <si>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</si>
  <si>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</si>
  <si>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</si>
  <si>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</si>
  <si>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</si>
  <si>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</si>
  <si>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</si>
  <si>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</si>
  <si>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</si>
  <si>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</si>
  <si>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</si>
  <si>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</si>
  <si>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</si>
  <si>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</si>
  <si>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</si>
  <si>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</si>
  <si>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</si>
  <si>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</si>
  <si>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</si>
  <si>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</si>
  <si>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</si>
  <si>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</si>
  <si>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</si>
  <si>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</si>
  <si>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</si>
  <si>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</si>
  <si>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</si>
  <si>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</si>
  <si>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</si>
  <si>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</si>
  <si>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</si>
  <si>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</si>
  <si>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</si>
  <si>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</si>
  <si>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</si>
  <si>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</si>
  <si>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</si>
  <si>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</si>
  <si>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</si>
  <si>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</si>
  <si>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</si>
  <si>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</si>
  <si>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</si>
  <si>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</si>
  <si>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</si>
  <si>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</si>
  <si>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</si>
  <si>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</si>
  <si>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</si>
  <si>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</si>
  <si>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</si>
  <si>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</si>
  <si>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</si>
  <si>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</si>
  <si>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</si>
  <si>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</si>
  <si>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</si>
  <si>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</si>
  <si>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</si>
  <si>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</si>
  <si>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</si>
  <si>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</si>
  <si>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</si>
  <si>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</si>
  <si>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</si>
  <si>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</si>
  <si>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</si>
  <si>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</si>
  <si>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</si>
  <si>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</si>
  <si>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</si>
  <si>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</si>
  <si>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</si>
  <si>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</si>
  <si>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</si>
  <si>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</si>
  <si>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</si>
  <si>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</si>
  <si>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</si>
  <si>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</si>
  <si>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</si>
  <si>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</si>
  <si>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</si>
  <si>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</si>
  <si>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</si>
  <si>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</si>
  <si>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</si>
  <si>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</si>
  <si>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</si>
  <si>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</si>
  <si>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</si>
  <si>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</si>
  <si>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</si>
  <si>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</si>
  <si>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</si>
  <si>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</si>
  <si>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</si>
  <si>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</si>
  <si>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</si>
  <si>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</si>
  <si>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</si>
  <si>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</si>
  <si>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</si>
  <si>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</si>
  <si>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</si>
  <si>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</si>
  <si>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</si>
  <si>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</si>
  <si>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</si>
  <si>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</si>
  <si>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</si>
  <si>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</si>
  <si>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</si>
  <si>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</si>
  <si>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</si>
  <si>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</si>
  <si>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</si>
  <si>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</si>
  <si>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</si>
  <si>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</si>
  <si>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</si>
  <si>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</si>
  <si>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</si>
  <si>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</si>
  <si>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</si>
  <si>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</si>
  <si>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</si>
  <si>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</si>
  <si>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</si>
  <si>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</si>
  <si>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</si>
  <si>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</si>
  <si>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</si>
  <si>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</si>
  <si>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</si>
  <si>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</si>
  <si>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</si>
  <si>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</si>
  <si>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</si>
  <si>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</si>
  <si>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</si>
  <si>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</si>
  <si>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</si>
  <si>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</si>
  <si>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</si>
  <si>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</si>
  <si>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</si>
  <si>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</si>
  <si>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</si>
  <si>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</si>
  <si>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</si>
  <si>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</si>
  <si>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</si>
  <si>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</si>
  <si>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</si>
  <si>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</si>
  <si>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</si>
  <si>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</si>
  <si>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</si>
  <si>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</si>
  <si>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</si>
  <si>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</si>
  <si>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</si>
  <si>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</si>
  <si>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</si>
  <si>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</si>
  <si>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</si>
  <si>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</si>
  <si>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</si>
  <si>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</si>
  <si>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</si>
  <si>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</si>
  <si>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</si>
  <si>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</si>
  <si>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</si>
  <si>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</si>
  <si>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</si>
  <si>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</si>
  <si>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</si>
  <si>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</si>
  <si>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</si>
  <si>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</si>
  <si>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</si>
  <si>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</si>
  <si>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</si>
  <si>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</si>
  <si>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</si>
  <si>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</si>
  <si>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</si>
  <si>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</si>
  <si>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</si>
  <si>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</si>
  <si>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</si>
  <si>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</si>
  <si>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</si>
  <si>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</si>
  <si>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</si>
  <si>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</si>
  <si>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</si>
  <si>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</si>
  <si>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</si>
  <si>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</si>
  <si>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</si>
  <si>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</si>
  <si>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</si>
  <si>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</si>
  <si>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</si>
  <si>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</si>
  <si>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</si>
  <si>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</si>
  <si>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</si>
  <si>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</si>
  <si>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</si>
  <si>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</si>
  <si>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</si>
  <si>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</si>
  <si>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</si>
  <si>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</si>
  <si>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</si>
  <si>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</si>
  <si>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</si>
  <si>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</si>
  <si>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</si>
  <si>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</si>
  <si>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</si>
  <si>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</si>
  <si>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</si>
  <si>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</si>
  <si>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</si>
  <si>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</si>
  <si>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</si>
  <si>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</si>
  <si>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</si>
  <si>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</si>
  <si>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</si>
  <si>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</si>
  <si>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</si>
  <si>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</si>
  <si>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</si>
  <si>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</si>
  <si>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</si>
  <si>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</si>
  <si>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</si>
  <si>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</si>
  <si>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</si>
  <si>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</si>
  <si>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</si>
  <si>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</si>
  <si>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</si>
  <si>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</si>
  <si>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</si>
  <si>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</si>
  <si>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</si>
  <si>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</si>
  <si>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</si>
  <si>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</si>
  <si>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</si>
  <si>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</si>
  <si>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</si>
  <si>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</si>
  <si>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</si>
  <si>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</si>
  <si>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</si>
  <si>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</si>
  <si>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</si>
  <si>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</si>
  <si>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</si>
  <si>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</si>
  <si>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</si>
  <si>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</si>
  <si>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</si>
  <si>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</si>
  <si>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</si>
  <si>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</si>
  <si>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</si>
  <si>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</si>
  <si>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</si>
  <si>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</si>
  <si>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</si>
  <si>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</si>
  <si>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</si>
  <si>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</si>
  <si>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</si>
  <si>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</si>
  <si>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</si>
  <si>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</si>
  <si>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</si>
  <si>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</si>
  <si>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</si>
  <si>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</si>
  <si>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</si>
  <si>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</si>
  <si>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</si>
  <si>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</si>
  <si>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</si>
  <si>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</si>
  <si>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</si>
  <si>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</si>
  <si>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</si>
  <si>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</si>
  <si>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</si>
  <si>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</si>
  <si>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</si>
  <si>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</si>
  <si>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</si>
  <si>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</si>
  <si>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</si>
  <si>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</si>
  <si>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</si>
  <si>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</si>
  <si>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</si>
  <si>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</si>
  <si>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</si>
  <si>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</si>
  <si>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</si>
  <si>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</si>
  <si>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</si>
  <si>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</si>
  <si>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</si>
  <si>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</si>
  <si>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</si>
  <si>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</si>
  <si>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</si>
  <si>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</si>
  <si>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</si>
  <si>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</si>
  <si>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</si>
  <si>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</si>
  <si>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</si>
  <si>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</si>
  <si>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</si>
  <si>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</si>
  <si>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</si>
  <si>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</si>
  <si>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</si>
  <si>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</si>
  <si>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</si>
  <si>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</si>
  <si>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</si>
  <si>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</si>
  <si>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</si>
  <si>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</si>
  <si>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</si>
  <si>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</si>
  <si>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</si>
  <si>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</si>
  <si>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</si>
  <si>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</si>
  <si>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</si>
  <si>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</si>
  <si>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</si>
  <si>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</si>
  <si>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</si>
  <si>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</si>
  <si>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</si>
  <si>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</si>
  <si>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</si>
  <si>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</si>
  <si>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</si>
  <si>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</si>
  <si>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</si>
  <si>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</si>
  <si>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</si>
  <si>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</si>
  <si>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</si>
  <si>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</si>
  <si>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</si>
  <si>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</si>
  <si>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</si>
  <si>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</si>
  <si>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</si>
  <si>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</si>
  <si>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</si>
  <si>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</si>
  <si>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</si>
  <si>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</si>
  <si>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</si>
  <si>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</si>
  <si>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</si>
  <si>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</si>
  <si>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</si>
  <si>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</si>
  <si>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</si>
  <si>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</si>
  <si>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</si>
  <si>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</si>
  <si>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</si>
  <si>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</si>
  <si>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</si>
  <si>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</si>
  <si>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</si>
  <si>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</si>
  <si>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</si>
  <si>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</si>
  <si>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</si>
  <si>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</si>
  <si>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</si>
  <si>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</si>
  <si>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</si>
  <si>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</si>
  <si>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</si>
  <si>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</si>
  <si>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</si>
  <si>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</si>
  <si>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</si>
  <si>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</si>
  <si>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</si>
  <si>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</si>
  <si>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</si>
  <si>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</si>
  <si>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</si>
  <si>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</si>
  <si>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</si>
  <si>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</si>
  <si>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</si>
  <si>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</si>
  <si>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</si>
  <si>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</si>
  <si>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</si>
  <si>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</si>
  <si>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</si>
  <si>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</si>
  <si>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</si>
  <si>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</si>
  <si>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</si>
  <si>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</si>
  <si>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</si>
  <si>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</si>
  <si>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</si>
  <si>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</si>
  <si>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</si>
  <si>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</si>
  <si>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</si>
  <si>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</si>
  <si>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</si>
  <si>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</si>
  <si>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</si>
  <si>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</si>
  <si>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</si>
  <si>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</si>
  <si>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</si>
  <si>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</si>
  <si>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</si>
  <si>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</si>
  <si>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</si>
  <si>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</si>
  <si>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</si>
  <si>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</si>
  <si>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</si>
  <si>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</si>
  <si>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</si>
  <si>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</si>
  <si>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</si>
  <si>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</si>
  <si>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</si>
  <si>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</si>
  <si>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</si>
  <si>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</si>
  <si>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</si>
  <si>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</si>
  <si>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</si>
  <si>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</si>
  <si>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</si>
  <si>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</si>
  <si>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</si>
  <si>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</si>
  <si>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</si>
  <si>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</si>
  <si>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</si>
  <si>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</si>
  <si>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</si>
  <si>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</si>
  <si>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</si>
  <si>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</si>
  <si>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</si>
  <si>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</si>
  <si>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</si>
  <si>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</si>
  <si>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</si>
  <si>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</si>
  <si>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</si>
  <si>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</si>
  <si>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</si>
  <si>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</si>
  <si>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</si>
  <si>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</si>
  <si>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</si>
  <si>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</si>
  <si>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</si>
  <si>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</si>
  <si>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</si>
  <si>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</si>
  <si>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</si>
  <si>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</si>
  <si>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</si>
  <si>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</si>
  <si>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</si>
  <si>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</si>
  <si>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</si>
  <si>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</si>
  <si>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</si>
  <si>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</si>
  <si>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</si>
  <si>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</si>
  <si>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</si>
  <si>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</si>
  <si>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</si>
  <si>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</si>
  <si>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</si>
  <si>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</si>
  <si>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</si>
  <si>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</si>
  <si>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</si>
  <si>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</si>
  <si>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</si>
  <si>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</si>
  <si>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</si>
  <si>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</si>
  <si>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</si>
  <si>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</si>
  <si>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</si>
  <si>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</si>
  <si>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</si>
  <si>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</si>
  <si>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</si>
  <si>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</si>
  <si>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</si>
  <si>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</si>
  <si>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</si>
  <si>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</si>
  <si>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</si>
  <si>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</si>
  <si>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</si>
  <si>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</si>
  <si>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</si>
  <si>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</si>
  <si>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</si>
  <si>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</si>
  <si>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</si>
  <si>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</si>
  <si>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</si>
  <si>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</si>
  <si>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</si>
  <si>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</si>
  <si>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</si>
  <si>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</si>
  <si>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</si>
  <si>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</si>
  <si>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</si>
  <si>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</si>
  <si>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</si>
  <si>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</si>
  <si>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</si>
  <si>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</si>
  <si>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</si>
  <si>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</si>
  <si>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</si>
  <si>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</si>
  <si>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</si>
  <si>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</si>
  <si>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</si>
  <si>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</si>
  <si>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</si>
  <si>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</si>
  <si>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</si>
  <si>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</si>
  <si>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</si>
  <si>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</si>
  <si>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</si>
  <si>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</si>
  <si>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</si>
  <si>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</si>
  <si>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</si>
  <si>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</si>
  <si>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</si>
  <si>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</si>
  <si>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</si>
  <si>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</si>
  <si>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</si>
  <si>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</si>
  <si>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</si>
  <si>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</si>
  <si>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</si>
  <si>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</si>
  <si>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</si>
  <si>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</si>
  <si>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</si>
  <si>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</si>
  <si>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</si>
  <si>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</si>
  <si>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</si>
  <si>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</si>
  <si>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</si>
  <si>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</si>
  <si>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</si>
  <si>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</si>
  <si>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</si>
  <si>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</si>
  <si>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</si>
  <si>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</si>
  <si>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</si>
  <si>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</si>
  <si>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</si>
  <si>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</si>
  <si>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</si>
  <si>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</si>
  <si>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</si>
  <si>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</si>
  <si>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</si>
  <si>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</si>
  <si>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</si>
  <si>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</si>
  <si>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</si>
  <si>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</si>
  <si>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</si>
  <si>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</si>
  <si>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</si>
  <si>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</si>
  <si>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</si>
  <si>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</si>
  <si>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</si>
  <si>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</si>
  <si>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</si>
  <si>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</si>
  <si>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</si>
  <si>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</si>
  <si>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</si>
  <si>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</si>
  <si>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</si>
  <si>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</si>
  <si>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</si>
  <si>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</si>
  <si>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</si>
  <si>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</si>
  <si>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</si>
  <si>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</si>
  <si>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</si>
  <si>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</si>
  <si>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</si>
  <si>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</si>
  <si>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</si>
  <si>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</si>
  <si>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</si>
  <si>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</si>
  <si>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</si>
  <si>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</si>
  <si>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</si>
  <si>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</si>
  <si>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</si>
  <si>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</si>
  <si>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</si>
  <si>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</si>
  <si>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</si>
  <si>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</si>
  <si>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</si>
  <si>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</si>
  <si>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</si>
  <si>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</si>
  <si>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</si>
  <si>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</si>
  <si>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</si>
  <si>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</si>
  <si>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</si>
  <si>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</si>
  <si>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</si>
  <si>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</si>
  <si>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</si>
  <si>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</si>
  <si>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</si>
  <si>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</si>
  <si>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</si>
  <si>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</si>
  <si>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</si>
  <si>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</si>
  <si>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</si>
  <si>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</si>
  <si>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</si>
  <si>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</si>
  <si>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</si>
  <si>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</si>
  <si>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</si>
  <si>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</si>
  <si>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</si>
  <si>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</si>
  <si>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</si>
  <si>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</si>
  <si>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</si>
  <si>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</si>
  <si>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</si>
  <si>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</si>
  <si>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</si>
  <si>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</si>
  <si>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</si>
  <si>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</si>
  <si>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</si>
  <si>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</si>
  <si>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</si>
  <si>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</si>
  <si>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</si>
  <si>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</si>
  <si>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</si>
  <si>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</si>
  <si>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</si>
  <si>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</si>
  <si>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</si>
  <si>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</si>
  <si>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</si>
  <si>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</si>
  <si>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</si>
  <si>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</si>
  <si>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</si>
  <si>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</si>
  <si>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</si>
  <si>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</si>
  <si>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</si>
  <si>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</si>
  <si>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</si>
  <si>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</si>
  <si>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</si>
  <si>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</si>
  <si>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</si>
  <si>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</si>
  <si>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</si>
  <si>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</si>
  <si>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</si>
  <si>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</si>
  <si>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</si>
  <si>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</si>
  <si>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</si>
  <si>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</si>
  <si>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</si>
  <si>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</si>
  <si>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</si>
  <si>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</si>
  <si>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</si>
  <si>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</si>
  <si>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</si>
  <si>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</si>
  <si>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</si>
  <si>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</si>
  <si>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</si>
  <si>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</si>
  <si>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</si>
  <si>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</si>
  <si>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</si>
  <si>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</si>
  <si>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</si>
  <si>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</si>
  <si>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</si>
  <si>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</si>
  <si>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</si>
  <si>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</si>
  <si>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</si>
  <si>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</si>
  <si>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</si>
  <si>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</si>
  <si>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</si>
  <si>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</si>
  <si>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</si>
  <si>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</si>
  <si>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</si>
  <si>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</si>
  <si>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</si>
  <si>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</si>
  <si>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</si>
  <si>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</si>
  <si>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</si>
  <si>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</si>
  <si>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</si>
  <si>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</si>
  <si>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</si>
  <si>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</si>
  <si>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</si>
  <si>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</si>
  <si>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</si>
  <si>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</si>
  <si>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</si>
  <si>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</si>
  <si>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</si>
  <si>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</si>
  <si>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</si>
  <si>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</si>
  <si>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</si>
  <si>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</si>
  <si>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</si>
  <si>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</si>
  <si>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</si>
  <si>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</si>
  <si>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</si>
  <si>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</si>
  <si>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</si>
  <si>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</si>
  <si>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</si>
  <si>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</si>
  <si>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</si>
  <si>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</si>
  <si>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</si>
  <si>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</si>
  <si>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</si>
  <si>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</si>
  <si>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</si>
  <si>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</si>
  <si>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</si>
  <si>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</si>
  <si>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</si>
  <si>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</si>
  <si>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</si>
  <si>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</si>
  <si>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</si>
  <si>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</si>
  <si>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</si>
  <si>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</si>
  <si>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</si>
  <si>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</si>
  <si>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</si>
  <si>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</si>
  <si>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</si>
  <si>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</si>
  <si>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</si>
  <si>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</si>
  <si>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</si>
  <si>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</si>
  <si>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</si>
  <si>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</si>
  <si>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</si>
  <si>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</si>
  <si>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</si>
  <si>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</si>
  <si>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</si>
  <si>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</si>
  <si>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</si>
  <si>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</si>
  <si>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</si>
  <si>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</si>
  <si>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</si>
  <si>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</si>
  <si>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</si>
  <si>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</si>
  <si>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</si>
  <si>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</si>
  <si>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</si>
  <si>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</si>
  <si>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</si>
  <si>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</si>
  <si>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</si>
  <si>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</si>
  <si>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</si>
  <si>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</si>
  <si>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</si>
  <si>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</si>
  <si>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</si>
  <si>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</si>
  <si>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</si>
  <si>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</si>
  <si>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</si>
  <si>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</si>
  <si>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</si>
  <si>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</si>
  <si>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</si>
  <si>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</si>
  <si>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</si>
  <si>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</si>
  <si>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</si>
  <si>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</si>
  <si>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</si>
  <si>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</si>
  <si>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</si>
  <si>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</si>
  <si>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</si>
  <si>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</si>
  <si>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</si>
  <si>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</si>
  <si>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</si>
  <si>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</si>
  <si>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</si>
  <si>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</si>
  <si>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</si>
  <si>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</si>
  <si>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</si>
  <si>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</si>
  <si>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</si>
  <si>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</si>
  <si>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</si>
  <si>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</si>
  <si>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</si>
  <si>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</si>
  <si>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</si>
  <si>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</si>
  <si>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</si>
  <si>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</si>
  <si>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</si>
  <si>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</si>
  <si>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</si>
  <si>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</si>
  <si>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</si>
  <si>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</si>
  <si>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</si>
  <si>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</si>
  <si>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</si>
  <si>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</si>
  <si>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</si>
  <si>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</si>
  <si>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</si>
  <si>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</si>
  <si>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</si>
  <si>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</si>
  <si>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</si>
  <si>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</si>
  <si>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</si>
  <si>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</si>
  <si>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</si>
  <si>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</si>
  <si>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</si>
  <si>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</si>
  <si>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</si>
  <si>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</si>
  <si>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</si>
  <si>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</si>
  <si>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</si>
  <si>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</si>
  <si>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</si>
  <si>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</si>
  <si>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</si>
  <si>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</si>
  <si>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</si>
  <si>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</si>
  <si>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</si>
  <si>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</si>
  <si>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</si>
  <si>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</si>
  <si>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</si>
  <si>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</si>
  <si>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</si>
  <si>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</si>
  <si>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</si>
  <si>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</si>
  <si>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</si>
  <si>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</si>
  <si>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</si>
  <si>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</si>
  <si>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</si>
  <si>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</si>
  <si>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</si>
  <si>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</si>
  <si>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</si>
  <si>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</si>
  <si>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</si>
  <si>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</si>
  <si>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</si>
  <si>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</si>
  <si>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</si>
  <si>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</si>
  <si>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</si>
  <si>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</si>
  <si>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</si>
  <si>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</si>
  <si>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</si>
  <si>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</si>
  <si>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</si>
  <si>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</si>
  <si>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</si>
  <si>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</si>
  <si>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</si>
  <si>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</si>
  <si>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</si>
  <si>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</si>
  <si>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</si>
  <si>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</si>
  <si>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</si>
  <si>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</si>
  <si>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</si>
  <si>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</si>
  <si>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</si>
  <si>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</si>
  <si>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</si>
  <si>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</si>
  <si>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</si>
  <si>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</si>
  <si>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</si>
  <si>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</si>
  <si>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</si>
  <si>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</si>
  <si>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</si>
  <si>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</si>
  <si>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</si>
  <si>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</si>
  <si>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</si>
  <si>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</si>
  <si>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</si>
  <si>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</si>
  <si>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</si>
  <si>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</si>
  <si>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</si>
  <si>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</si>
  <si>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</si>
  <si>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</si>
  <si>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</si>
  <si>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</si>
  <si>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</si>
  <si>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</si>
  <si>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</si>
  <si>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</si>
  <si>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</si>
  <si>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</si>
  <si>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</si>
  <si>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</si>
  <si>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</si>
  <si>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</si>
  <si>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</si>
  <si>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</si>
  <si>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</si>
  <si>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</si>
  <si>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</si>
  <si>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</si>
  <si>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</si>
  <si>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</si>
  <si>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</si>
  <si>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</si>
  <si>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</si>
  <si>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</si>
  <si>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</si>
  <si>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</si>
  <si>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</si>
  <si>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</si>
  <si>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</si>
  <si>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</si>
  <si>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</si>
  <si>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</si>
  <si>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</si>
  <si>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</si>
  <si>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</si>
  <si>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</si>
  <si>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</si>
  <si>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</si>
  <si>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</si>
  <si>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</si>
  <si>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</si>
  <si>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</si>
  <si>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</si>
  <si>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</si>
  <si>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</si>
  <si>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</si>
  <si>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</si>
  <si>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</si>
  <si>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</si>
  <si>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</si>
  <si>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</si>
  <si>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</si>
  <si>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</si>
  <si>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</si>
  <si>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</si>
  <si>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</si>
  <si>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</si>
  <si>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</si>
  <si>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</si>
  <si>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</si>
  <si>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</si>
  <si>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</si>
  <si>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</si>
  <si>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</si>
  <si>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</si>
  <si>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</si>
  <si>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</si>
  <si>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</si>
  <si>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</si>
  <si>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</si>
  <si>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</si>
  <si>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</si>
  <si>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</si>
  <si>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</si>
  <si>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</si>
  <si>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</si>
  <si>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</si>
  <si>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</si>
  <si>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</si>
  <si>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</si>
  <si>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</si>
  <si>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</si>
  <si>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</si>
  <si>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</si>
  <si>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</si>
  <si>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</si>
  <si>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</si>
  <si>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</si>
  <si>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</si>
  <si>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</si>
  <si>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</si>
  <si>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</si>
  <si>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</si>
  <si>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</si>
  <si>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</si>
  <si>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</si>
  <si>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</si>
  <si>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</si>
  <si>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</si>
  <si>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</si>
  <si>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</si>
  <si>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</si>
  <si>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</si>
  <si>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</si>
  <si>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</si>
  <si>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</si>
  <si>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</si>
  <si>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</si>
  <si>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</si>
  <si>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</si>
  <si>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</si>
  <si>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</si>
  <si>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</si>
  <si>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</si>
  <si>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</si>
  <si>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</si>
  <si>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</si>
  <si>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</si>
  <si>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</si>
  <si>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</si>
  <si>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</si>
  <si>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</si>
  <si>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</si>
  <si>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</si>
  <si>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</si>
  <si>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</si>
  <si>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</si>
  <si>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</si>
  <si>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</si>
  <si>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</si>
  <si>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</si>
  <si>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</si>
  <si>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</si>
  <si>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</si>
  <si>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</si>
  <si>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</si>
  <si>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</si>
  <si>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</si>
  <si>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</si>
  <si>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</si>
  <si>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</si>
  <si>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</si>
  <si>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</si>
  <si>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</si>
  <si>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</si>
  <si>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</si>
  <si>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</si>
  <si>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</si>
  <si>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</si>
  <si>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</si>
  <si>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</si>
  <si>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</si>
  <si>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</si>
  <si>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</si>
  <si>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</si>
  <si>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</si>
  <si>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</si>
  <si>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</si>
  <si>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</si>
  <si>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</si>
  <si>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</si>
  <si>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</si>
  <si>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</si>
  <si>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</si>
  <si>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</si>
  <si>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</si>
  <si>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</si>
  <si>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</si>
  <si>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</si>
  <si>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</si>
  <si>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</si>
  <si>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</si>
  <si>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</si>
  <si>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</si>
  <si>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</si>
  <si>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</si>
  <si>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</si>
  <si>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</si>
  <si>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</si>
  <si>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</si>
  <si>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</si>
  <si>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</si>
  <si>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</si>
  <si>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</si>
  <si>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</si>
  <si>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</si>
  <si>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</si>
  <si>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</si>
  <si>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</si>
  <si>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</si>
  <si>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</si>
  <si>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</si>
  <si>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</si>
  <si>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</si>
  <si>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</si>
  <si>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</si>
  <si>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</si>
  <si>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</si>
  <si>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</si>
  <si>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</si>
  <si>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</si>
  <si>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</si>
  <si>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</si>
  <si>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</si>
  <si>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</si>
  <si>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</si>
  <si>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</si>
  <si>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</si>
  <si>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</si>
  <si>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</si>
  <si>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</si>
  <si>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</si>
  <si>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</si>
  <si>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</si>
  <si>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</si>
  <si>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</si>
  <si>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</si>
  <si>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</si>
  <si>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</si>
  <si>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</si>
  <si>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</si>
  <si>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</si>
  <si>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</si>
  <si>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</si>
  <si>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</si>
  <si>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</si>
  <si>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</si>
  <si>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</si>
  <si>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</si>
  <si>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</si>
  <si>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</si>
  <si>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</si>
  <si>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</si>
  <si>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</si>
  <si>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</si>
  <si>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</si>
  <si>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</si>
  <si>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</si>
  <si>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</si>
  <si>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</si>
  <si>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</si>
  <si>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</si>
  <si>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</si>
  <si>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</si>
  <si>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</si>
  <si>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</si>
  <si>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</si>
  <si>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</si>
  <si>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</si>
  <si>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</si>
  <si>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</si>
  <si>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</si>
  <si>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</si>
  <si>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</si>
  <si>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</si>
  <si>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</si>
  <si>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</si>
  <si>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</si>
  <si>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</si>
  <si>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</si>
  <si>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</si>
  <si>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</si>
  <si>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</si>
  <si>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</si>
  <si>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</si>
  <si>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</si>
  <si>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</si>
  <si>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</si>
  <si>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</si>
  <si>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</si>
  <si>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</si>
  <si>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</si>
  <si>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</si>
  <si>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</si>
  <si>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</si>
  <si>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</si>
  <si>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</si>
  <si>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</si>
  <si>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</si>
  <si>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</si>
  <si>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</si>
  <si>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</si>
  <si>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</si>
  <si>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</si>
  <si>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</si>
  <si>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</si>
  <si>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</si>
  <si>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</si>
  <si>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</si>
  <si>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</si>
  <si>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</si>
  <si>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</si>
  <si>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</si>
  <si>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</si>
  <si>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</si>
  <si>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</si>
  <si>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</si>
  <si>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</si>
  <si>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</si>
  <si>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</si>
  <si>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</si>
  <si>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</si>
  <si>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</si>
  <si>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</si>
  <si>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</si>
  <si>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</si>
  <si>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</si>
  <si>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</si>
  <si>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</si>
  <si>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</si>
  <si>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</si>
  <si>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</si>
  <si>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</si>
  <si>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</si>
  <si>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</si>
  <si>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</si>
  <si>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</si>
  <si>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</si>
  <si>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</si>
  <si>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</si>
  <si>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</si>
  <si>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</si>
  <si>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</si>
  <si>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</si>
  <si>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</si>
  <si>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</si>
  <si>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</si>
  <si>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</si>
  <si>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</si>
  <si>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</si>
  <si>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</si>
  <si>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</si>
  <si>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</si>
  <si>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</si>
  <si>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</si>
  <si>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</si>
  <si>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</si>
  <si>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</si>
  <si>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</si>
  <si>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</si>
  <si>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</si>
  <si>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</si>
  <si>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</si>
  <si>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</si>
  <si>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</si>
  <si>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</si>
  <si>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</si>
  <si>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</si>
  <si>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</si>
  <si>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</si>
  <si>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</si>
  <si>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</si>
  <si>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</si>
  <si>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</si>
  <si>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</si>
  <si>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</si>
  <si>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</si>
  <si>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</si>
  <si>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</si>
  <si>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</si>
  <si>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</si>
  <si>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</si>
  <si>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</si>
  <si>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</si>
  <si>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</si>
  <si>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</si>
  <si>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</si>
  <si>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</si>
  <si>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</si>
  <si>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</si>
  <si>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</si>
  <si>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</si>
  <si>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</si>
  <si>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</si>
  <si>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</si>
  <si>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</si>
  <si>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</si>
  <si>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</si>
  <si>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</si>
  <si>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</si>
  <si>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</si>
  <si>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</si>
  <si>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</si>
  <si>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</si>
  <si>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</si>
  <si>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</si>
  <si>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</si>
  <si>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</si>
  <si>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</si>
  <si>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</si>
  <si>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</si>
  <si>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</si>
  <si>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</si>
  <si>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</si>
  <si>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</si>
  <si>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</si>
  <si>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</si>
  <si>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</si>
  <si>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</si>
  <si>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</si>
  <si>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</si>
  <si>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</si>
  <si>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</si>
  <si>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</si>
  <si>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</si>
  <si>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</si>
  <si>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</si>
  <si>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</si>
  <si>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</si>
  <si>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</si>
  <si>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</si>
  <si>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</si>
  <si>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</si>
  <si>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</si>
  <si>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</si>
  <si>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</si>
  <si>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</si>
  <si>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</si>
  <si>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</si>
  <si>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</si>
  <si>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</si>
  <si>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</si>
  <si>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</si>
  <si>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</si>
  <si>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</si>
  <si>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</si>
  <si>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</si>
  <si>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</si>
  <si>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</si>
  <si>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</si>
  <si>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</si>
  <si>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</si>
  <si>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</si>
  <si>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</si>
  <si>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</si>
  <si>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</si>
  <si>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</si>
  <si>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</si>
  <si>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</si>
  <si>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</si>
  <si>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</si>
  <si>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</si>
  <si>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</si>
  <si>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</si>
  <si>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</si>
  <si>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</si>
  <si>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</si>
  <si>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</si>
  <si>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</si>
  <si>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</si>
  <si>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</si>
  <si>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</si>
  <si>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</si>
  <si>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</si>
  <si>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</si>
  <si>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</si>
  <si>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</si>
  <si>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</si>
  <si>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</si>
  <si>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</si>
  <si>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</si>
  <si>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</si>
  <si>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</si>
  <si>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</si>
  <si>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</si>
  <si>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</si>
  <si>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</si>
  <si>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</si>
  <si>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</si>
  <si>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</si>
  <si>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</si>
  <si>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</si>
  <si>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</si>
  <si>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</si>
  <si>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</si>
  <si>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</si>
  <si>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</si>
  <si>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</si>
  <si>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</si>
  <si>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</si>
  <si>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</si>
  <si>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</si>
  <si>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</si>
  <si>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</si>
  <si>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</si>
  <si>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</si>
  <si>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</si>
  <si>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</si>
  <si>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</si>
  <si>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</si>
  <si>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</si>
  <si>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</si>
  <si>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</si>
  <si>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</si>
  <si>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</si>
  <si>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</si>
  <si>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</si>
  <si>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</si>
  <si>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</si>
  <si>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</si>
  <si>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</si>
  <si>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</si>
  <si>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</si>
  <si>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</si>
  <si>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</si>
  <si>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</si>
  <si>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</si>
  <si>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</si>
  <si>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</si>
  <si>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</si>
  <si>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</si>
  <si>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</si>
  <si>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</si>
  <si>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</si>
  <si>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</si>
  <si>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</si>
  <si>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</si>
  <si>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</si>
  <si>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</si>
  <si>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</si>
  <si>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</si>
  <si>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</si>
  <si>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</si>
  <si>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</si>
  <si>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</si>
  <si>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</si>
  <si>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</si>
  <si>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</si>
  <si>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</si>
  <si>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</si>
  <si>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</si>
  <si>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</si>
  <si>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</si>
  <si>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</si>
  <si>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</si>
  <si>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</si>
  <si>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</si>
  <si>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</si>
  <si>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</si>
  <si>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</si>
  <si>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</si>
  <si>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</si>
  <si>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</si>
  <si>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</si>
  <si>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</si>
  <si>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</si>
  <si>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</si>
  <si>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</si>
  <si>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</si>
  <si>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</si>
  <si>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</si>
  <si>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</si>
  <si>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</si>
  <si>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</si>
  <si>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</si>
  <si>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</si>
  <si>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</si>
  <si>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</si>
  <si>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</si>
  <si>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</si>
  <si>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</si>
  <si>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</si>
  <si>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</si>
  <si>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</si>
  <si>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</si>
  <si>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</si>
  <si>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</si>
  <si>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</si>
  <si>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</si>
  <si>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</si>
  <si>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</si>
  <si>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</si>
  <si>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</si>
  <si>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</si>
  <si>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</si>
  <si>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</si>
  <si>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</si>
  <si>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</si>
  <si>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</si>
  <si>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</si>
  <si>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</si>
  <si>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</si>
  <si>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</si>
  <si>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</si>
  <si>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</si>
  <si>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</si>
  <si>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</si>
  <si>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</si>
  <si>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</si>
  <si>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</si>
  <si>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</si>
  <si>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</si>
  <si>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</si>
  <si>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</si>
  <si>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</si>
  <si>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</si>
  <si>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</si>
  <si>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</si>
  <si>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</si>
  <si>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</si>
  <si>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</si>
  <si>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</si>
  <si>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</si>
  <si>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</si>
  <si>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</si>
  <si>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</si>
  <si>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</si>
  <si>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</si>
  <si>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</si>
  <si>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</si>
  <si>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</si>
  <si>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</si>
  <si>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</si>
  <si>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</si>
  <si>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</si>
  <si>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</si>
  <si>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</si>
  <si>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</si>
  <si>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</si>
  <si>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</si>
  <si>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</si>
  <si>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</si>
  <si>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</si>
  <si>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</si>
  <si>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</si>
  <si>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</si>
  <si>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</si>
  <si>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</si>
  <si>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</si>
  <si>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</si>
  <si>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</si>
  <si>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</si>
  <si>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</si>
  <si>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</si>
  <si>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</si>
  <si>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</si>
  <si>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</si>
  <si>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</si>
  <si>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</si>
  <si>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</si>
  <si>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</si>
  <si>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</si>
  <si>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</si>
  <si>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</si>
  <si>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</si>
  <si>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</si>
  <si>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</si>
  <si>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</si>
  <si>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</si>
  <si>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</si>
  <si>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</si>
  <si>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</si>
  <si>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</si>
  <si>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</si>
  <si>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</si>
  <si>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</si>
  <si>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</si>
  <si>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</si>
  <si>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</si>
  <si>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</si>
  <si>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</si>
  <si>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</si>
  <si>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</si>
  <si>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</si>
  <si>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</si>
  <si>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</si>
  <si>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</si>
  <si>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</si>
  <si>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</si>
  <si>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</si>
  <si>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</si>
  <si>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</si>
  <si>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</si>
  <si>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</si>
  <si>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</si>
  <si>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</si>
  <si>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</si>
  <si>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</si>
  <si>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</si>
  <si>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</si>
  <si>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</si>
  <si>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</si>
  <si>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</si>
  <si>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</si>
  <si>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</si>
  <si>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</si>
  <si>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</si>
  <si>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</si>
  <si>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</si>
  <si>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</si>
  <si>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</si>
  <si>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</si>
  <si>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</si>
  <si>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</si>
  <si>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</si>
  <si>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</si>
  <si>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</si>
  <si>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</si>
  <si>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</si>
  <si>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</si>
  <si>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</si>
  <si>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</si>
  <si>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</si>
  <si>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</si>
  <si>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</si>
  <si>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</si>
  <si>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</si>
  <si>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</si>
  <si>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</si>
  <si>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</si>
  <si>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</si>
  <si>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</si>
  <si>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</si>
  <si>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</si>
  <si>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</si>
  <si>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</si>
  <si>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</si>
  <si>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</si>
  <si>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</si>
  <si>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</si>
  <si>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</si>
  <si>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</si>
  <si>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</si>
  <si>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</si>
  <si>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</si>
  <si>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</si>
  <si>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</si>
  <si>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</si>
  <si>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</si>
  <si>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</si>
  <si>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</si>
  <si>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</si>
  <si>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</si>
  <si>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</si>
  <si>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</si>
  <si>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</si>
  <si>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</si>
  <si>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</si>
  <si>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</si>
  <si>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</si>
  <si>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</si>
  <si>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</si>
  <si>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</si>
  <si>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</si>
  <si>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</si>
  <si>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</si>
  <si>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</si>
  <si>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</si>
  <si>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</si>
  <si>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</si>
  <si>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</si>
  <si>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</si>
  <si>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</si>
  <si>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</si>
  <si>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</si>
  <si>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</si>
  <si>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</si>
  <si>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</si>
  <si>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</si>
  <si>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</si>
  <si>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</si>
  <si>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</si>
  <si>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</si>
  <si>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</si>
  <si>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</si>
  <si>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</si>
  <si>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</si>
  <si>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</si>
  <si>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</si>
  <si>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</si>
  <si>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</si>
  <si>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</si>
  <si>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</si>
  <si>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</si>
  <si>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</si>
  <si>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</si>
  <si>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</si>
  <si>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</si>
  <si>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</si>
  <si>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</si>
  <si>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</si>
  <si>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</si>
  <si>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</si>
  <si>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</si>
  <si>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</si>
  <si>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</si>
  <si>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</si>
  <si>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</si>
  <si>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</si>
  <si>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</si>
  <si>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</si>
  <si>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</si>
  <si>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</si>
  <si>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</si>
  <si>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</si>
  <si>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</si>
  <si>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</si>
  <si>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</si>
  <si>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</si>
  <si>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</si>
  <si>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</si>
  <si>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</si>
  <si>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</si>
  <si>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</si>
  <si>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</si>
  <si>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</si>
  <si>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</si>
  <si>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</si>
  <si>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</si>
  <si>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</si>
  <si>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</si>
  <si>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</si>
  <si>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</si>
  <si>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</si>
  <si>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</si>
  <si>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</si>
  <si>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</si>
  <si>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</si>
  <si>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</si>
  <si>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</si>
  <si>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</si>
  <si>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</si>
  <si>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</si>
  <si>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</si>
  <si>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</si>
  <si>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</si>
  <si>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</si>
  <si>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</si>
  <si>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</si>
  <si>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</si>
  <si>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</si>
  <si>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</si>
  <si>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</si>
  <si>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</si>
  <si>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</si>
  <si>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</si>
  <si>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</si>
  <si>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</si>
  <si>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</si>
  <si>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</si>
  <si>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</si>
  <si>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</si>
  <si>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</si>
  <si>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</si>
  <si>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</si>
  <si>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</si>
  <si>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</si>
  <si>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</si>
  <si>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</si>
  <si>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</si>
  <si>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</si>
  <si>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</si>
  <si>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</si>
  <si>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</si>
  <si>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</si>
  <si>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</si>
  <si>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</si>
  <si>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</si>
  <si>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</si>
  <si>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</si>
  <si>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</si>
  <si>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</si>
  <si>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</si>
  <si>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</si>
  <si>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</si>
  <si>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</si>
  <si>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</si>
  <si>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</si>
  <si>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</si>
  <si>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</si>
  <si>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</si>
  <si>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</si>
  <si>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</si>
  <si>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</si>
  <si>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</si>
  <si>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</si>
  <si>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</si>
  <si>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</si>
  <si>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</si>
  <si>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</si>
  <si>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</si>
  <si>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</si>
  <si>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</si>
  <si>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</si>
  <si>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</si>
  <si>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</si>
  <si>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</si>
  <si>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</si>
  <si>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</si>
  <si>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</si>
  <si>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</si>
  <si>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</si>
  <si>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</si>
  <si>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</si>
  <si>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</si>
  <si>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</si>
  <si>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</si>
  <si>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</si>
  <si>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</si>
  <si>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</si>
  <si>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</si>
  <si>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</si>
  <si>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</si>
  <si>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</si>
  <si>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</si>
  <si>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</si>
  <si>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</si>
  <si>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</si>
  <si>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</si>
  <si>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</si>
  <si>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</si>
  <si>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</si>
  <si>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</si>
  <si>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</si>
  <si>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</si>
  <si>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</si>
  <si>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</si>
  <si>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</si>
  <si>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</si>
  <si>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</si>
  <si>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</si>
  <si>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</si>
  <si>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</si>
  <si>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</si>
  <si>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</si>
  <si>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</si>
  <si>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</si>
  <si>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</si>
  <si>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</si>
  <si>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</si>
  <si>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</si>
  <si>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</si>
  <si>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</si>
  <si>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</si>
  <si>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</si>
  <si>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</si>
  <si>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</si>
  <si>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</si>
  <si>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</si>
  <si>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</si>
  <si>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</si>
  <si>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</si>
  <si>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</si>
  <si>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</si>
  <si>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</si>
  <si>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</si>
  <si>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</si>
  <si>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</si>
  <si>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</si>
  <si>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</si>
  <si>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</si>
  <si>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</si>
  <si>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</si>
  <si>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</si>
  <si>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</si>
  <si>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</si>
  <si>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</si>
  <si>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</si>
  <si>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</si>
  <si>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</si>
  <si>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</si>
  <si>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</si>
  <si>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</si>
  <si>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</si>
  <si>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</si>
  <si>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</si>
  <si>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</si>
  <si>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</si>
  <si>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</si>
  <si>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</si>
  <si>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</si>
  <si>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</si>
  <si>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</si>
  <si>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</si>
  <si>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</si>
  <si>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</si>
  <si>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</si>
  <si>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</si>
  <si>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</si>
  <si>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</si>
  <si>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</si>
  <si>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</si>
  <si>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</si>
  <si>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</si>
  <si>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</si>
  <si>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</si>
  <si>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</si>
  <si>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</si>
  <si>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</si>
  <si>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</si>
  <si>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</si>
  <si>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</si>
  <si>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</si>
  <si>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</si>
  <si>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</si>
  <si>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</si>
  <si>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</si>
  <si>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</si>
  <si>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</si>
  <si>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</si>
  <si>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</si>
  <si>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</si>
  <si>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</si>
  <si>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</si>
  <si>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</si>
  <si>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</si>
  <si>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</si>
  <si>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</si>
  <si>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</si>
  <si>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</si>
  <si>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</si>
  <si>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</si>
  <si>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</si>
  <si>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</si>
  <si>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</si>
  <si>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</si>
  <si>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</si>
  <si>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</si>
  <si>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</si>
  <si>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</si>
  <si>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</si>
  <si>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</si>
  <si>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</si>
  <si>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</si>
  <si>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</si>
  <si>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</si>
  <si>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</si>
  <si>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</si>
  <si>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</si>
  <si>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</si>
  <si>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</si>
  <si>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</si>
  <si>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</si>
  <si>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</si>
  <si>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</si>
  <si>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</si>
  <si>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</si>
  <si>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</si>
  <si>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</si>
  <si>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</si>
  <si>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</si>
  <si>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</si>
  <si>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</si>
  <si>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</si>
  <si>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</si>
  <si>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</si>
  <si>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</si>
  <si>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</si>
  <si>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</si>
  <si>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</si>
  <si>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</si>
  <si>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</si>
  <si>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</si>
  <si>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</si>
  <si>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</si>
  <si>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</si>
  <si>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</si>
  <si>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</si>
  <si>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</si>
  <si>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</si>
  <si>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</si>
  <si>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</si>
  <si>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</si>
  <si>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</si>
  <si>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</si>
  <si>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</si>
  <si>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</si>
  <si>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</si>
  <si>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</si>
  <si>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</si>
  <si>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</si>
  <si>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</si>
  <si>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</si>
  <si>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</si>
  <si>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</si>
  <si>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</si>
  <si>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</si>
  <si>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</si>
  <si>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</si>
  <si>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</si>
  <si>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</si>
  <si>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</si>
  <si>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</si>
  <si>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</si>
  <si>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</si>
  <si>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</si>
  <si>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</si>
  <si>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</si>
  <si>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</si>
  <si>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</si>
  <si>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</si>
  <si>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</si>
  <si>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</si>
  <si>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</si>
  <si>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</si>
  <si>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</si>
  <si>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</si>
  <si>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</si>
  <si>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</si>
  <si>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</si>
  <si>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</si>
  <si>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</si>
  <si>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</si>
  <si>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</si>
  <si>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</si>
  <si>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</si>
  <si>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</si>
  <si>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</si>
  <si>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</si>
  <si>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</si>
  <si>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</si>
  <si>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</si>
  <si>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</si>
  <si>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</si>
  <si>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</si>
  <si>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</si>
  <si>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</si>
  <si>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</si>
  <si>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</si>
  <si>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</si>
  <si>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</si>
  <si>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</si>
  <si>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</si>
  <si>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</si>
  <si>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</si>
  <si>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</si>
  <si>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</si>
  <si>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</si>
  <si>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</si>
  <si>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</si>
  <si>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</si>
  <si>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</si>
  <si>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</si>
  <si>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</si>
  <si>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</si>
  <si>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</si>
  <si>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</si>
  <si>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</si>
  <si>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</si>
  <si>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</si>
  <si>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</si>
  <si>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</si>
  <si>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</si>
  <si>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</si>
  <si>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</si>
  <si>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</si>
  <si>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</si>
  <si>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</si>
  <si>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</si>
  <si>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</si>
  <si>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</si>
  <si>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</si>
  <si>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</si>
  <si>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</si>
  <si>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</si>
  <si>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</si>
  <si>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</si>
  <si>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</si>
  <si>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</si>
  <si>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</si>
  <si>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</si>
  <si>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</si>
  <si>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</si>
  <si>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</si>
  <si>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</si>
  <si>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</si>
  <si>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</si>
  <si>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</si>
  <si>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</si>
  <si>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</si>
  <si>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</si>
  <si>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</si>
  <si>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</si>
  <si>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</si>
  <si>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</si>
  <si>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</si>
  <si>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</si>
  <si>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</si>
  <si>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</si>
  <si>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</si>
  <si>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</si>
  <si>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</si>
  <si>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</si>
  <si>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</si>
  <si>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</si>
  <si>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</si>
  <si>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</si>
  <si>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</si>
  <si>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</si>
  <si>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</si>
  <si>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</si>
  <si>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</si>
  <si>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</si>
  <si>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</si>
  <si>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</si>
  <si>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</si>
  <si>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</si>
  <si>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</si>
  <si>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</si>
  <si>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</si>
  <si>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</si>
  <si>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</si>
  <si>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</si>
  <si>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</si>
  <si>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</si>
  <si>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</si>
  <si>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</si>
  <si>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</si>
  <si>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</si>
  <si>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</si>
  <si>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</si>
  <si>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</si>
  <si>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</si>
  <si>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</si>
  <si>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</si>
  <si>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</si>
  <si>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</si>
  <si>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</si>
  <si>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</si>
  <si>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</si>
  <si>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</si>
  <si>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</si>
  <si>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</si>
  <si>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</si>
  <si>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</si>
  <si>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</si>
  <si>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</si>
  <si>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</si>
  <si>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</si>
  <si>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</si>
  <si>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</si>
  <si>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</si>
  <si>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</si>
  <si>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</si>
  <si>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</si>
  <si>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</si>
  <si>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</si>
  <si>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</si>
  <si>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</si>
  <si>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</si>
  <si>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</si>
  <si>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</si>
  <si>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</si>
  <si>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</si>
  <si>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</si>
  <si>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</si>
  <si>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</si>
  <si>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</si>
  <si>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</si>
  <si>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</si>
  <si>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</si>
  <si>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</si>
  <si>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</si>
  <si>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</si>
  <si>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</si>
  <si>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</si>
  <si>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</si>
  <si>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</si>
  <si>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</si>
  <si>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</si>
  <si>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</si>
  <si>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</si>
  <si>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</si>
  <si>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</si>
  <si>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</si>
  <si>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</si>
  <si>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</si>
  <si>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</si>
  <si>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</si>
  <si>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</si>
  <si>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</si>
  <si>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</si>
  <si>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</si>
  <si>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</si>
  <si>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</si>
  <si>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</si>
  <si>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</si>
  <si>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</si>
  <si>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</si>
  <si>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</si>
  <si>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</si>
  <si>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</si>
  <si>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</si>
  <si>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</si>
  <si>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</si>
  <si>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</si>
  <si>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</si>
  <si>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</si>
  <si>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</si>
  <si>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</si>
  <si>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</si>
  <si>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</si>
  <si>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</si>
  <si>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</si>
  <si>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</si>
  <si>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</si>
  <si>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</si>
  <si>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</si>
  <si>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</si>
  <si>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</si>
  <si>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</si>
  <si>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</si>
  <si>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</si>
  <si>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</si>
  <si>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</si>
  <si>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</si>
  <si>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</si>
  <si>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</si>
  <si>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</si>
  <si>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</si>
  <si>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</si>
  <si>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</si>
  <si>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</si>
  <si>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</si>
  <si>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</si>
  <si>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</si>
  <si>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</si>
  <si>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</si>
  <si>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</si>
  <si>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</si>
  <si>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</si>
  <si>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</si>
  <si>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</si>
  <si>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</si>
  <si>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</si>
  <si>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</si>
  <si>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</si>
  <si>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</si>
  <si>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</si>
  <si>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</si>
  <si>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</si>
  <si>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</si>
  <si>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</si>
  <si>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</si>
  <si>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</si>
  <si>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</si>
  <si>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</si>
  <si>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</si>
  <si>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</si>
  <si>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</si>
  <si>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</si>
  <si>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</si>
  <si>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</si>
  <si>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</si>
  <si>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</si>
  <si>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</si>
  <si>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</si>
  <si>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</si>
  <si>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</si>
  <si>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</si>
  <si>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</si>
  <si>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</si>
  <si>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</si>
  <si>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</si>
  <si>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</si>
  <si>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</si>
  <si>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</si>
  <si>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</si>
  <si>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</si>
  <si>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</si>
  <si>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</si>
  <si>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</si>
  <si>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</si>
  <si>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</si>
  <si>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</si>
  <si>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</si>
  <si>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</si>
  <si>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</si>
  <si>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</si>
  <si>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</si>
  <si>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</si>
  <si>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</si>
  <si>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</si>
  <si>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</si>
  <si>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</si>
  <si>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</si>
  <si>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</si>
  <si>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</si>
  <si>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</si>
  <si>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</si>
  <si>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</si>
  <si>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</si>
  <si>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</si>
  <si>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</si>
  <si>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</si>
  <si>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</si>
  <si>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</si>
  <si>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</si>
  <si>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</si>
  <si>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</si>
  <si>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</si>
  <si>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</si>
  <si>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</si>
  <si>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</si>
  <si>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</si>
  <si>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</si>
  <si>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</si>
  <si>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</si>
  <si>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</si>
  <si>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</si>
  <si>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</si>
  <si>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</si>
  <si>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</si>
  <si>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</si>
  <si>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</si>
  <si>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</si>
  <si>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</si>
  <si>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</si>
  <si>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</si>
  <si>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</si>
  <si>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</si>
  <si>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</si>
  <si>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</si>
  <si>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</si>
  <si>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</si>
  <si>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</si>
  <si>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</si>
  <si>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</si>
  <si>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</si>
  <si>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</si>
  <si>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</si>
  <si>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</si>
  <si>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</si>
  <si>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</si>
  <si>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</si>
  <si>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</si>
  <si>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</si>
  <si>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</si>
  <si>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</si>
  <si>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</si>
  <si>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</si>
  <si>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</si>
  <si>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</si>
  <si>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</si>
  <si>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</si>
  <si>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</si>
  <si>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</si>
  <si>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</si>
  <si>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</si>
  <si>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</si>
  <si>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</si>
  <si>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</si>
  <si>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</si>
  <si>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</si>
  <si>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</si>
  <si>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</si>
  <si>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</si>
  <si>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</si>
  <si>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</si>
  <si>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</si>
  <si>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</si>
  <si>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</si>
  <si>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</si>
  <si>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</si>
  <si>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</si>
  <si>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</si>
  <si>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</si>
  <si>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</si>
  <si>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</si>
  <si>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</si>
  <si>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</si>
  <si>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</si>
  <si>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</si>
  <si>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</si>
  <si>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</si>
  <si>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</si>
  <si>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</si>
  <si>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</si>
  <si>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</si>
  <si>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</si>
  <si>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</si>
  <si>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</si>
  <si>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</si>
  <si>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</si>
  <si>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</si>
  <si>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</si>
  <si>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</si>
  <si>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</si>
  <si>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</si>
  <si>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</si>
  <si>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</si>
  <si>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</si>
  <si>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</si>
  <si>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</si>
  <si>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</si>
  <si>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</si>
  <si>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</si>
  <si>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</si>
  <si>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</si>
  <si>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</si>
  <si>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</si>
  <si>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</si>
  <si>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</si>
  <si>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</si>
  <si>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</si>
  <si>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</si>
  <si>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</si>
  <si>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</si>
  <si>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</si>
  <si>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</si>
  <si>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</si>
  <si>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</si>
  <si>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</si>
  <si>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</si>
  <si>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</si>
  <si>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</si>
  <si>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</si>
  <si>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</si>
  <si>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</si>
  <si>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</si>
  <si>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</si>
  <si>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</si>
  <si>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</si>
  <si>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</si>
  <si>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</si>
  <si>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</si>
  <si>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</si>
  <si>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</si>
  <si>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</si>
  <si>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</si>
  <si>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</si>
  <si>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</si>
  <si>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</si>
  <si>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</si>
  <si>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</si>
  <si>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</si>
  <si>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</si>
  <si>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</si>
  <si>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</si>
  <si>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</si>
  <si>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</si>
  <si>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</si>
  <si>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</si>
  <si>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</si>
  <si>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</si>
  <si>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</si>
  <si>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</si>
  <si>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</si>
  <si>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</si>
  <si>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</si>
  <si>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</si>
  <si>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</si>
  <si>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</si>
  <si>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</si>
  <si>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</si>
  <si>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</si>
  <si>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</si>
  <si>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</si>
  <si>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</si>
  <si>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</si>
  <si>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</si>
  <si>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</si>
  <si>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</si>
  <si>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</si>
  <si>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</si>
  <si>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</si>
  <si>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</si>
  <si>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</si>
  <si>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</si>
  <si>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</si>
  <si>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</si>
  <si>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</si>
  <si>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</si>
  <si>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</si>
  <si>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</si>
  <si>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</si>
  <si>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</si>
  <si>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</si>
  <si>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</si>
  <si>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</si>
  <si>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</si>
  <si>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</si>
  <si>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</si>
  <si>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</si>
  <si>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</si>
  <si>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</si>
  <si>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</si>
  <si>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</si>
  <si>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</si>
  <si>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</si>
  <si>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</si>
  <si>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</si>
  <si>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</si>
  <si>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</si>
  <si>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</si>
  <si>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</si>
  <si>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</si>
  <si>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</si>
  <si>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</si>
  <si>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</si>
  <si>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</si>
  <si>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</si>
  <si>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</si>
  <si>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</si>
  <si>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</si>
  <si>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</si>
  <si>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</si>
  <si>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</si>
  <si>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</si>
  <si>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</si>
  <si>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</si>
  <si>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</si>
  <si>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</si>
  <si>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</si>
  <si>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</si>
  <si>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</si>
  <si>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</si>
  <si>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</si>
  <si>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</si>
  <si>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</si>
  <si>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</si>
  <si>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</si>
  <si>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</si>
  <si>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</si>
  <si>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</si>
  <si>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</si>
  <si>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</si>
  <si>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</si>
  <si>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</si>
  <si>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</si>
  <si>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</si>
  <si>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</si>
  <si>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</si>
  <si>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</si>
  <si>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</si>
  <si>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</si>
  <si>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</si>
  <si>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</si>
  <si>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</si>
  <si>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</si>
  <si>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</si>
  <si>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</si>
  <si>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</si>
  <si>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</si>
  <si>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</si>
  <si>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</si>
  <si>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</si>
  <si>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</si>
  <si>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</si>
  <si>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</si>
  <si>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</si>
  <si>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</si>
  <si>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</si>
  <si>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</si>
  <si>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</si>
  <si>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</si>
  <si>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</si>
  <si>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</si>
  <si>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</si>
  <si>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</si>
  <si>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</si>
  <si>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</si>
  <si>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</si>
  <si>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</si>
  <si>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</si>
  <si>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</si>
  <si>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</si>
  <si>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</si>
  <si>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</si>
  <si>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</si>
  <si>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</si>
  <si>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</si>
  <si>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</si>
  <si>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</si>
  <si>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</si>
  <si>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</si>
  <si>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</si>
  <si>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</si>
  <si>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</si>
  <si>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</si>
  <si>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</si>
  <si>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</si>
  <si>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</si>
  <si>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</si>
  <si>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</si>
  <si>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</si>
  <si>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</si>
  <si>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</si>
  <si>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</si>
  <si>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</si>
  <si>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</si>
  <si>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</si>
  <si>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</si>
  <si>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</si>
  <si>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</si>
  <si>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</si>
  <si>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</si>
  <si>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</si>
  <si>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</si>
  <si>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</si>
  <si>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</si>
  <si>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</si>
  <si>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</si>
  <si>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</si>
  <si>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</si>
  <si>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</si>
  <si>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</si>
  <si>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</si>
  <si>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</si>
  <si>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</si>
  <si>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</si>
  <si>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</si>
  <si>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</si>
  <si>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</si>
  <si>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</si>
  <si>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</si>
  <si>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</si>
  <si>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</si>
  <si>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</si>
  <si>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</si>
  <si>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</si>
  <si>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</si>
  <si>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</si>
  <si>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</si>
  <si>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</si>
  <si>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</si>
  <si>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</si>
  <si>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</si>
  <si>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</si>
  <si>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</si>
  <si>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</si>
  <si>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</si>
  <si>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</si>
  <si>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</si>
  <si>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</si>
  <si>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</si>
  <si>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</si>
  <si>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</si>
  <si>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</si>
  <si>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</si>
  <si>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</si>
  <si>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</si>
  <si>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</si>
  <si>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</si>
  <si>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</si>
  <si>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</si>
  <si>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</si>
  <si>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</si>
  <si>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</si>
  <si>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</si>
  <si>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</si>
  <si>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</si>
  <si>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</si>
  <si>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</si>
  <si>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</si>
  <si>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</si>
  <si>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</si>
  <si>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</si>
  <si>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</si>
  <si>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</si>
  <si>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</si>
  <si>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</si>
  <si>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</si>
  <si>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</si>
  <si>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</si>
  <si>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</si>
  <si>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</si>
  <si>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</si>
  <si>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</si>
  <si>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</si>
  <si>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</si>
  <si>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</si>
  <si>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</si>
  <si>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</si>
  <si>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</si>
  <si>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</si>
  <si>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</si>
  <si>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</si>
  <si>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</si>
  <si>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</si>
  <si>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</si>
  <si>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</si>
  <si>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</si>
  <si>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</si>
  <si>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</si>
  <si>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</si>
  <si>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</si>
  <si>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</si>
  <si>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</si>
  <si>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</si>
  <si>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</si>
  <si>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</si>
  <si>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</si>
  <si>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</si>
  <si>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</si>
  <si>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</si>
  <si>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</si>
  <si>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</si>
  <si>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</si>
  <si>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</si>
  <si>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</si>
  <si>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</si>
  <si>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</si>
  <si>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</si>
  <si>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</si>
  <si>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</si>
  <si>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</si>
  <si>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</si>
  <si>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</si>
  <si>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</si>
  <si>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</si>
  <si>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</si>
  <si>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</si>
  <si>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</si>
  <si>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</si>
  <si>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</si>
  <si>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</si>
  <si>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</si>
  <si>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</si>
  <si>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</si>
  <si>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</si>
  <si>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</si>
  <si>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</si>
  <si>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</si>
  <si>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</si>
  <si>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</si>
  <si>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</si>
  <si>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</si>
  <si>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</si>
  <si>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</si>
  <si>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</si>
  <si>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</si>
  <si>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</si>
  <si>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</si>
  <si>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</si>
  <si>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</si>
  <si>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</si>
  <si>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</si>
  <si>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</si>
  <si>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</si>
  <si>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</si>
  <si>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</si>
  <si>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</si>
  <si>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</si>
  <si>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</si>
  <si>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</si>
  <si>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</si>
  <si>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</si>
  <si>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</si>
  <si>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</si>
  <si>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</si>
  <si>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</si>
  <si>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</si>
  <si>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</si>
  <si>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</si>
  <si>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</si>
  <si>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</si>
  <si>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</si>
  <si>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</si>
  <si>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</si>
  <si>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</si>
  <si>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</si>
  <si>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</si>
  <si>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</si>
  <si>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</si>
  <si>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</si>
  <si>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</si>
  <si>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</si>
  <si>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</si>
  <si>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</si>
  <si>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</si>
  <si>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</si>
  <si>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</si>
  <si>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</si>
  <si>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</si>
  <si>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</si>
  <si>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</si>
  <si>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</si>
  <si>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</si>
  <si>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</si>
  <si>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</si>
  <si>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</si>
  <si>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</si>
  <si>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</si>
  <si>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</si>
  <si>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</si>
  <si>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</si>
  <si>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</si>
  <si>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</si>
  <si>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</si>
  <si>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</si>
  <si>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</si>
  <si>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</si>
  <si>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</si>
  <si>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</si>
  <si>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</si>
  <si>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</si>
  <si>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</si>
  <si>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</si>
  <si>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</si>
  <si>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</si>
  <si>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</si>
  <si>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</si>
  <si>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</si>
  <si>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</si>
  <si>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</si>
  <si>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</si>
  <si>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</si>
  <si>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</si>
  <si>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</si>
  <si>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</si>
  <si>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</si>
  <si>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</si>
  <si>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</si>
  <si>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</si>
  <si>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</si>
  <si>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</si>
  <si>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</si>
  <si>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</si>
  <si>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</si>
  <si>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</si>
  <si>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</si>
  <si>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</si>
  <si>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</si>
  <si>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</si>
  <si>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</si>
  <si>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</si>
  <si>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</si>
  <si>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</si>
  <si>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</si>
  <si>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</si>
  <si>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</si>
  <si>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</si>
  <si>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</si>
  <si>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</si>
  <si>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</si>
  <si>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</si>
  <si>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</si>
  <si>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</si>
  <si>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</si>
  <si>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</si>
  <si>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</si>
  <si>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</si>
  <si>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</si>
  <si>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</si>
  <si>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</si>
  <si>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</si>
  <si>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</si>
  <si>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</si>
  <si>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</si>
  <si>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</si>
  <si>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</si>
  <si>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</si>
  <si>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</si>
  <si>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</si>
  <si>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</si>
  <si>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</si>
  <si>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</si>
  <si>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</si>
  <si>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</si>
  <si>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</si>
  <si>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</si>
  <si>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</si>
  <si>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</si>
  <si>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</si>
  <si>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</si>
  <si>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</si>
  <si>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</si>
  <si>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</si>
  <si>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</si>
  <si>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</si>
  <si>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</si>
  <si>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</si>
  <si>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</si>
  <si>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</si>
  <si>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</si>
  <si>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</si>
  <si>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</si>
  <si>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</si>
  <si>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</si>
  <si>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</si>
  <si>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</si>
  <si>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</si>
  <si>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</si>
  <si>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</si>
  <si>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</si>
  <si>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</si>
  <si>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</si>
  <si>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</si>
  <si>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</si>
  <si>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</si>
  <si>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</si>
  <si>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</si>
  <si>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</si>
  <si>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</si>
  <si>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</si>
  <si>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</si>
  <si>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</si>
  <si>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</si>
  <si>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</si>
  <si>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</si>
  <si>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</si>
  <si>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</si>
  <si>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</si>
  <si>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</si>
  <si>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</si>
  <si>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</si>
  <si>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</si>
  <si>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</si>
  <si>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</si>
  <si>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</si>
  <si>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</si>
  <si>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</si>
  <si>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</si>
  <si>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</si>
  <si>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</si>
  <si>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</si>
  <si>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</si>
  <si>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</si>
  <si>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</si>
  <si>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</si>
  <si>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</si>
  <si>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</si>
  <si>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</si>
  <si>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</si>
  <si>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</si>
  <si>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</si>
  <si>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</si>
  <si>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</si>
  <si>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</si>
  <si>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</si>
  <si>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</si>
  <si>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</si>
  <si>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</si>
  <si>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</si>
  <si>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</si>
  <si>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</si>
  <si>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</si>
  <si>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</si>
  <si>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</si>
  <si>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</si>
  <si>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</si>
  <si>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</si>
  <si>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</si>
  <si>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</si>
  <si>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</si>
  <si>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</si>
  <si>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</si>
  <si>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</si>
  <si>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</si>
  <si>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</si>
  <si>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</si>
  <si>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</si>
  <si>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</si>
  <si>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</si>
  <si>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</si>
  <si>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</si>
  <si>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</si>
  <si>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</si>
  <si>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</si>
  <si>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</si>
  <si>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</si>
  <si>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</si>
  <si>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</si>
  <si>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</si>
  <si>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</si>
  <si>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</si>
  <si>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</si>
  <si>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</si>
  <si>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</si>
  <si>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</si>
  <si>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</si>
  <si>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</si>
  <si>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</si>
  <si>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</si>
  <si>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</si>
  <si>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</si>
  <si>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</si>
  <si>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</si>
  <si>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</si>
  <si>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</si>
  <si>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</si>
  <si>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</si>
  <si>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</si>
  <si>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</si>
  <si>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</si>
  <si>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</si>
  <si>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</si>
  <si>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</si>
  <si>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</si>
  <si>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</si>
  <si>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</si>
  <si>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</si>
  <si>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</si>
  <si>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</si>
  <si>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</si>
  <si>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</si>
  <si>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</si>
  <si>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</si>
  <si>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</si>
  <si>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</si>
  <si>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</si>
  <si>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</si>
  <si>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</si>
  <si>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</si>
  <si>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</si>
  <si>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</si>
  <si>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</si>
  <si>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</si>
  <si>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</si>
  <si>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</si>
  <si>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</si>
  <si>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</si>
  <si>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</si>
  <si>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</si>
  <si>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</si>
  <si>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</si>
  <si>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</si>
  <si>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</si>
  <si>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</si>
  <si>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</si>
  <si>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</si>
  <si>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</si>
  <si>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</si>
  <si>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</si>
  <si>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</si>
  <si>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</si>
  <si>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</si>
  <si>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</si>
  <si>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</si>
  <si>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</si>
  <si>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</si>
  <si>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</si>
  <si>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</si>
  <si>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</si>
  <si>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</si>
  <si>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</si>
  <si>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</si>
  <si>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</si>
  <si>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</si>
  <si>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</si>
  <si>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</si>
  <si>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</si>
  <si>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</si>
  <si>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</si>
  <si>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</si>
  <si>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</si>
  <si>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</si>
  <si>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</si>
  <si>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</si>
  <si>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</si>
  <si>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</si>
  <si>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</si>
  <si>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</si>
  <si>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</si>
  <si>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</si>
  <si>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</si>
  <si>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</si>
  <si>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</si>
  <si>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</si>
  <si>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</si>
  <si>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</si>
  <si>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</si>
  <si>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</si>
  <si>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</si>
  <si>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</si>
  <si>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</si>
  <si>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</si>
  <si>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</si>
  <si>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</si>
  <si>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</si>
  <si>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</si>
  <si>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</si>
  <si>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</si>
  <si>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</si>
  <si>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</si>
  <si>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</si>
  <si>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</si>
  <si>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</si>
  <si>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</si>
  <si>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</si>
  <si>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</si>
  <si>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</si>
  <si>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</si>
  <si>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</si>
  <si>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</si>
  <si>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</si>
  <si>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</si>
  <si>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</si>
  <si>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</si>
  <si>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</si>
  <si>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</si>
  <si>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</si>
  <si>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</si>
  <si>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</si>
  <si>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</si>
  <si>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</si>
  <si>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</si>
  <si>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</si>
  <si>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</si>
  <si>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</si>
  <si>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</si>
  <si>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</si>
  <si>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</si>
  <si>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</si>
  <si>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</si>
  <si>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</si>
  <si>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</si>
  <si>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</si>
  <si>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</si>
  <si>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</si>
  <si>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</si>
  <si>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</si>
  <si>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</si>
  <si>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</si>
  <si>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</si>
  <si>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</si>
  <si>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</si>
  <si>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</si>
  <si>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</si>
  <si>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</si>
  <si>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</si>
  <si>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</si>
  <si>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</si>
  <si>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</si>
  <si>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</si>
  <si>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</si>
  <si>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</si>
  <si>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</si>
  <si>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</si>
  <si>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</si>
  <si>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</si>
  <si>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</si>
  <si>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</si>
  <si>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</si>
  <si>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</si>
  <si>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</si>
  <si>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</si>
  <si>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</si>
  <si>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</si>
  <si>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</si>
  <si>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</si>
  <si>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</si>
  <si>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</si>
  <si>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</si>
  <si>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</si>
  <si>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</si>
  <si>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</si>
  <si>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</si>
  <si>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</si>
  <si>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</si>
  <si>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</si>
  <si>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</si>
  <si>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</si>
  <si>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</si>
  <si>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</si>
  <si>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</si>
  <si>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</si>
  <si>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</si>
  <si>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</si>
  <si>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</si>
  <si>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</si>
  <si>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</si>
  <si>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</si>
  <si>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</si>
  <si>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</si>
  <si>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</si>
  <si>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</si>
  <si>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</si>
  <si>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</si>
  <si>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</si>
  <si>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</si>
  <si>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</si>
  <si>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</si>
  <si>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</si>
  <si>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</si>
  <si>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</si>
  <si>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</si>
  <si>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</si>
  <si>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</si>
  <si>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</si>
  <si>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</si>
  <si>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</si>
  <si>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</si>
  <si>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</si>
  <si>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</si>
  <si>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</si>
  <si>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</si>
  <si>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</si>
  <si>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</si>
  <si>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</si>
  <si>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</si>
  <si>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</si>
  <si>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</si>
  <si>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</si>
  <si>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</si>
  <si>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</si>
  <si>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</si>
  <si>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</si>
  <si>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</si>
  <si>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</si>
  <si>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</si>
  <si>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</si>
  <si>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</si>
  <si>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</si>
  <si>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</si>
  <si>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</si>
  <si>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</si>
  <si>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</si>
  <si>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</si>
  <si>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</si>
  <si>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</si>
  <si>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</si>
  <si>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</si>
  <si>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</si>
  <si>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</si>
  <si>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</si>
  <si>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</si>
  <si>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</si>
  <si>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</si>
  <si>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</si>
  <si>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</si>
  <si>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</si>
  <si>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</si>
  <si>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</si>
  <si>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</si>
  <si>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</si>
  <si>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</si>
  <si>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</si>
  <si>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</si>
  <si>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</si>
  <si>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</si>
  <si>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</si>
  <si>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</si>
  <si>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</si>
  <si>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</si>
  <si>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</si>
  <si>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</si>
  <si>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</si>
  <si>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</si>
  <si>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</si>
  <si>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</si>
  <si>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</si>
  <si>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</si>
  <si>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</si>
  <si>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</si>
  <si>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</si>
  <si>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</si>
  <si>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</si>
  <si>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</si>
  <si>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</si>
  <si>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</si>
  <si>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</si>
  <si>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</si>
  <si>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</si>
  <si>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</si>
  <si>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</si>
  <si>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</si>
  <si>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</si>
  <si>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</si>
  <si>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</si>
  <si>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</si>
  <si>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</si>
  <si>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</si>
  <si>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</si>
  <si>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</si>
  <si>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</si>
  <si>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</si>
  <si>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</si>
  <si>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</si>
  <si>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</si>
  <si>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</si>
  <si>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</si>
  <si>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</si>
  <si>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</si>
  <si>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</si>
  <si>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</si>
  <si>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</si>
  <si>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</si>
  <si>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</si>
  <si>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</si>
  <si>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</si>
  <si>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</si>
  <si>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</si>
  <si>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</si>
  <si>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</si>
  <si>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</si>
  <si>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</si>
  <si>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</si>
  <si>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</si>
  <si>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</si>
  <si>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</si>
  <si>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</si>
  <si>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</si>
  <si>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</si>
  <si>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</si>
  <si>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</si>
  <si>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</si>
  <si>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</si>
  <si>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</si>
  <si>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</si>
  <si>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</si>
  <si>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</si>
  <si>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</si>
  <si>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</si>
  <si>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</si>
  <si>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</si>
  <si>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</si>
  <si>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</si>
  <si>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</si>
  <si>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</si>
  <si>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</si>
  <si>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</si>
  <si>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</si>
  <si>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</si>
  <si>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</si>
  <si>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</si>
  <si>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</si>
  <si>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</si>
  <si>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</si>
  <si>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</si>
  <si>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</si>
  <si>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</si>
  <si>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</si>
  <si>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</si>
  <si>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</si>
  <si>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</si>
  <si>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</si>
  <si>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</si>
  <si>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</si>
  <si>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</si>
  <si>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</si>
  <si>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</si>
  <si>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</si>
  <si>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</si>
  <si>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</si>
  <si>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</si>
  <si>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</si>
  <si>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</si>
  <si>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</si>
  <si>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</si>
  <si>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</si>
  <si>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</si>
  <si>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</si>
  <si>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</si>
  <si>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</si>
  <si>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</si>
  <si>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</si>
  <si>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</si>
  <si>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</si>
  <si>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</si>
  <si>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</si>
  <si>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</si>
  <si>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</si>
  <si>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</si>
  <si>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</si>
  <si>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</si>
  <si>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</si>
  <si>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</si>
  <si>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</si>
  <si>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</si>
  <si>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</si>
  <si>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</si>
  <si>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</si>
  <si>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</si>
  <si>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</si>
  <si>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</si>
  <si>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</si>
  <si>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</si>
  <si>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</si>
  <si>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</si>
  <si>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</si>
  <si>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</si>
  <si>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</si>
  <si>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</si>
  <si>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</si>
  <si>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</si>
  <si>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</si>
  <si>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</si>
  <si>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</si>
  <si>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</si>
  <si>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</si>
  <si>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</si>
  <si>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</si>
  <si>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</si>
  <si>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</si>
  <si>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</si>
  <si>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</si>
  <si>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</si>
  <si>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</si>
  <si>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</si>
  <si>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</si>
  <si>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</si>
  <si>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</si>
  <si>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</si>
  <si>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</si>
  <si>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</si>
  <si>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</si>
  <si>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</si>
  <si>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</si>
  <si>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</si>
  <si>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</si>
  <si>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</si>
  <si>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</si>
  <si>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</si>
  <si>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</si>
  <si>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</si>
  <si>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</si>
  <si>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</si>
  <si>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</si>
  <si>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</si>
  <si>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</si>
  <si>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</si>
  <si>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</si>
  <si>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</si>
  <si>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</si>
  <si>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</si>
  <si>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</si>
  <si>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</si>
  <si>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</si>
  <si>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</si>
  <si>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</si>
  <si>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</si>
  <si>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</si>
  <si>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</si>
  <si>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</si>
  <si>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</si>
  <si>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</si>
  <si>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</si>
  <si>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</si>
  <si>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</si>
  <si>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</si>
  <si>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</si>
  <si>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</si>
  <si>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</si>
  <si>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</si>
  <si>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</si>
  <si>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</si>
  <si>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</si>
  <si>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</si>
  <si>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</si>
  <si>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</si>
  <si>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</si>
  <si>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</si>
  <si>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</si>
  <si>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</si>
  <si>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</si>
  <si>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</si>
  <si>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</si>
  <si>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</si>
  <si>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</si>
  <si>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</si>
  <si>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</si>
  <si>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</si>
  <si>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</si>
  <si>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</si>
  <si>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</si>
  <si>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</si>
  <si>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</si>
  <si>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</si>
  <si>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</si>
  <si>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</si>
  <si>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</si>
  <si>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</si>
  <si>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</si>
  <si>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</si>
  <si>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</si>
  <si>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</si>
  <si>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</si>
  <si>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</si>
  <si>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</si>
  <si>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</si>
  <si>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</si>
  <si>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</si>
  <si>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</si>
  <si>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</si>
  <si>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</si>
  <si>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</si>
  <si>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</si>
  <si>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</si>
  <si>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</si>
  <si>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</si>
  <si>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</si>
  <si>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</si>
  <si>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</si>
  <si>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</si>
  <si>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</si>
  <si>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</si>
  <si>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</si>
  <si>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</si>
  <si>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</si>
  <si>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</si>
  <si>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</si>
  <si>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</si>
  <si>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</si>
  <si>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</si>
  <si>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</si>
  <si>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</si>
  <si>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</si>
  <si>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</si>
  <si>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</si>
  <si>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</si>
  <si>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</si>
  <si>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</si>
  <si>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</si>
  <si>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</si>
  <si>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</si>
  <si>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</si>
  <si>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</si>
  <si>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</si>
  <si>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</si>
  <si>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</si>
  <si>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</si>
  <si>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</si>
  <si>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</si>
  <si>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</si>
  <si>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</si>
  <si>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</si>
  <si>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</si>
  <si>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</si>
  <si>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</si>
  <si>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</si>
  <si>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</si>
  <si>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</si>
  <si>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</si>
  <si>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</si>
  <si>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</si>
  <si>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</si>
  <si>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</si>
  <si>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</si>
  <si>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</si>
  <si>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</si>
  <si>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</si>
  <si>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</si>
  <si>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</si>
  <si>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</si>
  <si>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</si>
  <si>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</si>
  <si>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</si>
  <si>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</si>
  <si>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</si>
  <si>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</si>
  <si>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</si>
  <si>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</si>
  <si>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</si>
  <si>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</si>
  <si>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</si>
  <si>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</si>
  <si>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</si>
  <si>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</si>
  <si>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</si>
  <si>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</si>
  <si>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</si>
  <si>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</si>
  <si>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</si>
  <si>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</si>
  <si>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</si>
  <si>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</si>
  <si>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</si>
  <si>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</si>
  <si>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</si>
  <si>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</si>
  <si>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</si>
  <si>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</si>
  <si>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</si>
  <si>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</si>
  <si>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</si>
  <si>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</si>
  <si>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</si>
  <si>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</si>
  <si>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</si>
  <si>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</si>
  <si>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</si>
  <si>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</si>
  <si>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</si>
  <si>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</si>
  <si>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</si>
  <si>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</si>
  <si>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</si>
  <si>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</si>
  <si>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</si>
  <si>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</si>
  <si>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</si>
  <si>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</si>
  <si>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</si>
  <si>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</si>
  <si>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</si>
  <si>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</si>
  <si>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</si>
  <si>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</si>
  <si>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</si>
  <si>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</si>
  <si>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</si>
  <si>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</si>
  <si>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</si>
  <si>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</si>
  <si>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</si>
  <si>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</si>
  <si>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</si>
  <si>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</si>
  <si>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</si>
  <si>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</si>
  <si>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</si>
  <si>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</si>
  <si>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</si>
  <si>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</si>
  <si>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</si>
  <si>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</si>
  <si>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</si>
  <si>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</si>
  <si>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</si>
  <si>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</si>
  <si>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</si>
  <si>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</si>
  <si>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</si>
  <si>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</si>
  <si>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</si>
  <si>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</si>
  <si>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</si>
  <si>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</si>
  <si>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</si>
  <si>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</si>
  <si>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</si>
  <si>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</si>
  <si>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</si>
  <si>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</si>
  <si>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</si>
  <si>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</si>
  <si>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</si>
  <si>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</si>
  <si>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</si>
  <si>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</si>
  <si>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</si>
  <si>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</si>
  <si>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</si>
  <si>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</si>
  <si>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</si>
  <si>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</si>
  <si>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</si>
  <si>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</si>
  <si>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</si>
  <si>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</si>
  <si>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</si>
  <si>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</si>
  <si>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</si>
  <si>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</si>
  <si>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</si>
  <si>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</si>
  <si>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</si>
  <si>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</si>
  <si>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</si>
  <si>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</si>
  <si>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</si>
  <si>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</si>
  <si>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</si>
  <si>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</si>
  <si>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</si>
  <si>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</si>
  <si>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</si>
  <si>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</si>
  <si>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</si>
  <si>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</si>
  <si>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</si>
  <si>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</si>
  <si>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</si>
  <si>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</si>
  <si>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</si>
  <si>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</si>
  <si>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</si>
  <si>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</si>
  <si>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</si>
  <si>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</si>
  <si>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</si>
  <si>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</si>
  <si>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</si>
  <si>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</si>
  <si>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</si>
  <si>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</si>
  <si>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</si>
  <si>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</si>
  <si>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</si>
  <si>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</si>
  <si>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</si>
  <si>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</si>
  <si>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</si>
  <si>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</si>
  <si>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</si>
  <si>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</si>
  <si>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</si>
  <si>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</si>
  <si>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</si>
  <si>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</si>
  <si>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</si>
  <si>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</si>
  <si>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</si>
  <si>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</si>
  <si>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</si>
  <si>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</si>
  <si>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</si>
  <si>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</si>
  <si>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</si>
  <si>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</si>
  <si>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</si>
  <si>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</si>
  <si>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</si>
  <si>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</si>
  <si>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</si>
  <si>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</si>
  <si>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</si>
  <si>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</si>
  <si>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</si>
  <si>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</si>
  <si>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</si>
  <si>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</si>
  <si>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</si>
  <si>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</si>
  <si>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</si>
  <si>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</si>
  <si>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</si>
  <si>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</si>
  <si>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</si>
  <si>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</si>
  <si>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</si>
  <si>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</si>
  <si>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</si>
  <si>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</si>
  <si>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</si>
  <si>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</si>
  <si>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</si>
  <si>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</si>
  <si>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</si>
  <si>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</si>
  <si>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</si>
  <si>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</si>
  <si>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</si>
  <si>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</si>
  <si>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</si>
  <si>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</si>
  <si>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</si>
  <si>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</si>
  <si>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</si>
  <si>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</si>
  <si>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</si>
  <si>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</si>
  <si>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</si>
  <si>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</si>
  <si>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</si>
  <si>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</si>
  <si>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</si>
  <si>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</si>
  <si>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</si>
  <si>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</si>
  <si>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</si>
  <si>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</si>
  <si>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</si>
  <si>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</si>
  <si>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</si>
  <si>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</si>
  <si>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</si>
  <si>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</si>
  <si>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</si>
  <si>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</si>
  <si>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</si>
  <si>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</si>
  <si>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</si>
  <si>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</si>
  <si>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</si>
  <si>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</si>
  <si>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</si>
  <si>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</si>
  <si>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</si>
  <si>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</si>
  <si>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</si>
  <si>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</si>
  <si>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</si>
  <si>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</si>
  <si>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</si>
  <si>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</si>
  <si>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</si>
  <si>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</si>
  <si>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</si>
  <si>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</si>
  <si>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</si>
  <si>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</si>
  <si>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</si>
  <si>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</si>
  <si>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</si>
  <si>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</si>
  <si>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</si>
  <si>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</si>
  <si>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</si>
  <si>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</si>
  <si>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</si>
  <si>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</si>
  <si>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</si>
  <si>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</si>
  <si>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</si>
  <si>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</si>
  <si>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</si>
  <si>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</si>
  <si>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</si>
  <si>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</si>
  <si>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</si>
  <si>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</si>
  <si>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</si>
  <si>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</si>
  <si>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</si>
  <si>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</si>
  <si>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</si>
  <si>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</si>
  <si>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</si>
  <si>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</si>
  <si>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</si>
  <si>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</si>
  <si>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</si>
  <si>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</si>
  <si>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</si>
  <si>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</si>
  <si>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</si>
  <si>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</si>
  <si>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</si>
  <si>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</si>
  <si>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</si>
  <si>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</si>
  <si>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</si>
  <si>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</si>
  <si>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</si>
  <si>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</si>
  <si>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</si>
  <si>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</si>
  <si>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</si>
  <si>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</si>
  <si>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</si>
  <si>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</si>
  <si>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</si>
  <si>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</si>
  <si>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</si>
  <si>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</si>
  <si>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</si>
  <si>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</si>
  <si>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</si>
  <si>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</si>
  <si>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</si>
  <si>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</si>
  <si>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</si>
  <si>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</si>
  <si>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</si>
  <si>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</si>
  <si>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</si>
  <si>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</si>
  <si>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</si>
  <si>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</si>
  <si>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</si>
  <si>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</si>
  <si>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</si>
  <si>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</si>
  <si>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</si>
  <si>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</si>
  <si>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</si>
  <si>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</si>
  <si>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</si>
  <si>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</si>
  <si>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</si>
  <si>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</si>
  <si>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</si>
  <si>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</si>
  <si>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</si>
  <si>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</si>
  <si>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</si>
  <si>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</si>
  <si>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</si>
  <si>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</si>
  <si>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</si>
  <si>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</si>
  <si>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</si>
  <si>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</si>
  <si>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</si>
  <si>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</si>
  <si>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</si>
  <si>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</si>
  <si>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</si>
  <si>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</si>
  <si>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</si>
  <si>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</si>
  <si>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</si>
  <si>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</si>
  <si>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</si>
  <si>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</si>
  <si>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</si>
  <si>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</si>
  <si>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</si>
  <si>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</si>
  <si>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</si>
  <si>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</si>
  <si>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</si>
  <si>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</si>
  <si>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</si>
  <si>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</si>
  <si>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</si>
  <si>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</si>
  <si>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</si>
  <si>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</si>
  <si>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</si>
  <si>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</si>
  <si>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</si>
  <si>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</si>
  <si>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</si>
  <si>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</si>
  <si>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</si>
  <si>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</si>
  <si>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</si>
  <si>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</si>
  <si>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</si>
  <si>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</si>
  <si>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</si>
  <si>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</si>
  <si>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</si>
  <si>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</si>
  <si>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</si>
  <si>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</si>
  <si>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</si>
  <si>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</si>
  <si>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</si>
  <si>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</si>
  <si>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</si>
  <si>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</si>
  <si>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</si>
  <si>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</si>
  <si>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</si>
  <si>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</si>
  <si>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</si>
  <si>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</si>
  <si>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</si>
  <si>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</si>
  <si>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</si>
  <si>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</si>
  <si>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</si>
  <si>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</si>
  <si>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</si>
  <si>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</si>
  <si>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</si>
  <si>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</si>
  <si>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</si>
  <si>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</si>
  <si>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</si>
  <si>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</si>
  <si>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</si>
  <si>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</si>
  <si>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</si>
  <si>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</si>
  <si>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</si>
  <si>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</si>
  <si>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</si>
  <si>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</si>
  <si>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</si>
  <si>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</si>
  <si>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</si>
  <si>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</si>
  <si>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</si>
  <si>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</si>
  <si>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</si>
  <si>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</si>
  <si>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</si>
  <si>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</si>
  <si>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</si>
  <si>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</si>
  <si>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</si>
  <si>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</si>
  <si>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</si>
  <si>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</si>
  <si>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</si>
  <si>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</si>
  <si>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</si>
  <si>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</si>
  <si>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</si>
  <si>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</si>
  <si>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</si>
  <si>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</si>
  <si>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</si>
  <si>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</si>
  <si>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</si>
  <si>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</si>
  <si>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</si>
  <si>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</si>
  <si>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</si>
  <si>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</si>
  <si>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</si>
  <si>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</si>
  <si>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</si>
  <si>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</si>
  <si>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</si>
  <si>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</si>
  <si>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</si>
  <si>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</si>
  <si>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</si>
  <si>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</si>
  <si>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</si>
  <si>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</si>
  <si>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</si>
  <si>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</si>
  <si>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</si>
  <si>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</si>
  <si>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</si>
  <si>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</si>
  <si>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</si>
  <si>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</si>
  <si>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</si>
  <si>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</si>
  <si>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</si>
  <si>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</si>
  <si>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</si>
  <si>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</si>
  <si>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</si>
  <si>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</si>
  <si>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</si>
  <si>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</si>
  <si>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</si>
  <si>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</si>
  <si>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</si>
  <si>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</si>
  <si>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</si>
  <si>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</si>
  <si>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</si>
  <si>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</si>
  <si>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</si>
  <si>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</si>
  <si>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</si>
  <si>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</si>
  <si>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</si>
  <si>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</si>
  <si>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</si>
  <si>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</si>
  <si>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</si>
  <si>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</si>
  <si>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</si>
  <si>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</si>
  <si>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</si>
  <si>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</si>
  <si>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</si>
  <si>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</si>
  <si>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</si>
  <si>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</si>
  <si>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</si>
  <si>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</si>
  <si>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</si>
  <si>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</si>
  <si>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</si>
  <si>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</si>
  <si>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</si>
  <si>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</si>
  <si>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</si>
  <si>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</si>
  <si>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</si>
  <si>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</si>
  <si>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</si>
  <si>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</si>
  <si>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</si>
  <si>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</si>
  <si>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</si>
  <si>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</si>
  <si>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</si>
  <si>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</si>
  <si>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</si>
  <si>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</si>
  <si>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</si>
  <si>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</si>
  <si>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</si>
  <si>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</si>
  <si>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</si>
  <si>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</si>
  <si>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</si>
  <si>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</si>
  <si>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</si>
  <si>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</si>
  <si>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</si>
  <si>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</si>
  <si>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</si>
  <si>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</si>
  <si>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</si>
  <si>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</si>
  <si>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</si>
  <si>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</si>
  <si>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</si>
  <si>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</si>
  <si>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</si>
  <si>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</si>
  <si>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</si>
  <si>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</si>
  <si>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</si>
  <si>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</si>
  <si>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</si>
  <si>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</si>
  <si>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</si>
  <si>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</si>
  <si>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</si>
  <si>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</si>
  <si>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</si>
  <si>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</si>
  <si>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</si>
  <si>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</si>
  <si>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</si>
  <si>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</si>
  <si>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</si>
  <si>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</si>
  <si>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</si>
  <si>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</si>
  <si>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</si>
  <si>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</si>
  <si>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</si>
  <si>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</si>
  <si>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</si>
  <si>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</si>
  <si>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</si>
  <si>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</si>
  <si>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</si>
  <si>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</si>
  <si>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</si>
  <si>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</si>
  <si>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</si>
  <si>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</si>
  <si>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</si>
  <si>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</si>
  <si>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</si>
  <si>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</si>
  <si>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</si>
  <si>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</si>
  <si>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</si>
  <si>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</si>
  <si>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</si>
  <si>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</si>
  <si>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</si>
  <si>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</si>
  <si>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</si>
  <si>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</si>
  <si>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</si>
  <si>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</si>
  <si>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</si>
  <si>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</si>
  <si>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</si>
  <si>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</si>
  <si>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</si>
  <si>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</si>
  <si>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</si>
  <si>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</si>
  <si>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</si>
  <si>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</si>
  <si>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</si>
  <si>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</si>
  <si>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</si>
  <si>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</si>
  <si>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</si>
  <si>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</si>
  <si>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</si>
  <si>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</si>
  <si>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</si>
  <si>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</si>
  <si>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</si>
  <si>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</si>
  <si>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</si>
  <si>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</si>
  <si>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</si>
  <si>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</si>
  <si>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</si>
  <si>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</si>
  <si>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</si>
  <si>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</si>
  <si>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</si>
  <si>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</si>
  <si>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</si>
  <si>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</si>
  <si>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</si>
  <si>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</si>
  <si>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</si>
  <si>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</si>
  <si>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</si>
  <si>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</si>
  <si>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</si>
  <si>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</si>
  <si>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</si>
  <si>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</si>
  <si>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</si>
  <si>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</si>
  <si>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</si>
  <si>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</si>
  <si>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</si>
  <si>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</si>
  <si>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</si>
  <si>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</si>
  <si>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</si>
  <si>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</si>
  <si>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</si>
  <si>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</si>
  <si>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</si>
  <si>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</si>
  <si>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</si>
  <si>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</si>
  <si>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</si>
  <si>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</si>
  <si>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</si>
  <si>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</si>
  <si>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</si>
  <si>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</si>
  <si>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</si>
  <si>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</si>
  <si>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</si>
  <si>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</si>
  <si>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</si>
  <si>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</si>
  <si>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</si>
  <si>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</si>
  <si>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</si>
  <si>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</si>
  <si>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</si>
  <si>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</si>
  <si>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</si>
  <si>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</si>
  <si>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</si>
  <si>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</si>
  <si>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</si>
  <si>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</si>
  <si>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</si>
  <si>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</si>
  <si>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</si>
  <si>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</si>
  <si>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</si>
  <si>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</si>
  <si>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</si>
  <si>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</si>
  <si>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</si>
  <si>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</si>
  <si>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</si>
  <si>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</si>
  <si>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</si>
  <si>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</si>
  <si>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</si>
  <si>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</si>
  <si>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</si>
  <si>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</si>
  <si>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</si>
  <si>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</si>
  <si>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</si>
  <si>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</si>
  <si>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</si>
  <si>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</si>
  <si>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</si>
  <si>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</si>
  <si>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</si>
  <si>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</si>
  <si>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</si>
  <si>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</si>
  <si>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</si>
  <si>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</si>
  <si>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</si>
  <si>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</si>
  <si>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</si>
  <si>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</si>
  <si>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</si>
  <si>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</si>
  <si>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</si>
  <si>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</si>
  <si>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</si>
  <si>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</si>
  <si>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</si>
  <si>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</si>
  <si>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</si>
  <si>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</si>
  <si>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</si>
  <si>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</si>
  <si>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</si>
  <si>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</si>
  <si>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</si>
  <si>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</si>
  <si>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</si>
  <si>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</si>
  <si>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</si>
  <si>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</si>
  <si>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</si>
  <si>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</si>
  <si>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</si>
  <si>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</si>
  <si>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</si>
  <si>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</si>
  <si>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</si>
  <si>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</si>
  <si>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</si>
  <si>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</si>
  <si>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</si>
  <si>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</si>
  <si>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</si>
  <si>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</si>
  <si>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</si>
  <si>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</si>
  <si>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</si>
  <si>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</si>
  <si>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</si>
  <si>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</si>
  <si>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</si>
  <si>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</si>
  <si>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</si>
  <si>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</si>
  <si>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</si>
  <si>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</si>
  <si>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</si>
  <si>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</si>
  <si>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</si>
  <si>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</si>
  <si>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</si>
  <si>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</si>
  <si>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</si>
  <si>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</si>
  <si>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</si>
  <si>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</si>
  <si>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</si>
  <si>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</si>
  <si>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</si>
  <si>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</si>
  <si>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</si>
  <si>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</si>
  <si>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</si>
  <si>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</si>
  <si>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</si>
  <si>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</si>
  <si>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</si>
  <si>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</si>
  <si>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</si>
  <si>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</si>
  <si>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</si>
  <si>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</si>
  <si>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</si>
  <si>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</si>
  <si>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</si>
  <si>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</si>
  <si>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</si>
  <si>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</si>
  <si>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</si>
  <si>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</si>
  <si>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</si>
  <si>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</si>
  <si>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</si>
  <si>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</si>
  <si>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</si>
  <si>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</si>
  <si>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</si>
  <si>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</si>
  <si>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</si>
  <si>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</si>
  <si>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</si>
  <si>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</si>
  <si>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</si>
  <si>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</si>
  <si>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</si>
  <si>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</si>
  <si>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</si>
  <si>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</si>
  <si>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</si>
  <si>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</si>
  <si>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</si>
  <si>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</si>
  <si>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</si>
  <si>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</si>
  <si>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</si>
  <si>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</si>
  <si>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</si>
  <si>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</si>
  <si>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</si>
  <si>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</si>
  <si>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</si>
  <si>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</si>
  <si>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</si>
  <si>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</si>
  <si>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</si>
  <si>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</si>
  <si>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</si>
  <si>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</si>
  <si>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</si>
  <si>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</si>
  <si>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</si>
  <si>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</si>
  <si>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</si>
  <si>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</si>
  <si>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</si>
  <si>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</si>
  <si>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</si>
  <si>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</si>
  <si>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</si>
  <si>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</si>
  <si>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</si>
  <si>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</si>
  <si>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</si>
  <si>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</si>
  <si>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</si>
  <si>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</si>
  <si>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</si>
  <si>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</si>
  <si>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</si>
  <si>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</si>
  <si>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</si>
  <si>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</si>
  <si>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</si>
  <si>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</si>
  <si>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</si>
  <si>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</si>
  <si>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</si>
  <si>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</si>
  <si>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</si>
  <si>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</si>
  <si>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</si>
  <si>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</si>
  <si>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</si>
  <si>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</si>
  <si>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</si>
  <si>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</si>
  <si>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</si>
  <si>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</si>
  <si>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</si>
  <si>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</si>
  <si>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</si>
  <si>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</si>
  <si>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</si>
  <si>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</si>
  <si>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</si>
  <si>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</si>
  <si>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</si>
  <si>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</si>
  <si>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</si>
  <si>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</si>
  <si>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</si>
  <si>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</si>
  <si>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</si>
  <si>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</si>
  <si>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</si>
  <si>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</si>
  <si>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</si>
  <si>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</si>
  <si>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</si>
  <si>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</si>
  <si>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</si>
  <si>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</si>
  <si>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</si>
  <si>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</si>
  <si>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</si>
  <si>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</si>
  <si>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</si>
  <si>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</si>
  <si>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</si>
  <si>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</si>
  <si>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</si>
  <si>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</si>
  <si>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</si>
  <si>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</si>
  <si>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</si>
  <si>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</si>
  <si>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</si>
  <si>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</si>
  <si>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</si>
  <si>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</si>
  <si>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</si>
  <si>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</si>
  <si>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</si>
  <si>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</si>
  <si>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</si>
  <si>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</si>
  <si>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</si>
  <si>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</si>
  <si>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</si>
  <si>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</si>
  <si>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</si>
  <si>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</si>
  <si>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</si>
  <si>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</si>
  <si>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</si>
  <si>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</si>
  <si>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</si>
  <si>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</si>
  <si>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</si>
  <si>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</si>
  <si>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</si>
  <si>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</si>
  <si>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</si>
  <si>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</si>
  <si>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</si>
  <si>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</si>
  <si>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</si>
  <si>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</si>
  <si>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</si>
  <si>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</si>
  <si>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</si>
  <si>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</si>
  <si>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</si>
  <si>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</si>
  <si>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</si>
  <si>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</si>
  <si>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</si>
  <si>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</si>
  <si>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</si>
  <si>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</si>
  <si>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</si>
  <si>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</si>
  <si>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</si>
  <si>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</si>
  <si>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</si>
  <si>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</si>
  <si>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</si>
  <si>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</si>
  <si>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</si>
  <si>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</si>
  <si>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</si>
  <si>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</si>
  <si>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</si>
  <si>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</si>
  <si>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</si>
  <si>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</si>
  <si>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</si>
  <si>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</si>
  <si>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</si>
  <si>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</si>
  <si>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</si>
  <si>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</si>
  <si>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</si>
  <si>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</si>
  <si>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</si>
  <si>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</si>
  <si>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</si>
  <si>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</si>
  <si>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</si>
  <si>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</si>
  <si>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</si>
  <si>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</si>
  <si>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</si>
  <si>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</si>
  <si>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</si>
  <si>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</si>
  <si>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</si>
  <si>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</si>
  <si>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</si>
  <si>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</si>
  <si>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</si>
  <si>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</si>
  <si>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</si>
  <si>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</si>
  <si>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</si>
  <si>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</si>
  <si>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</si>
  <si>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</si>
  <si>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</si>
  <si>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</si>
  <si>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</si>
  <si>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</si>
  <si>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</si>
  <si>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</si>
  <si>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</si>
  <si>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</si>
  <si>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</si>
  <si>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</si>
  <si>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</si>
  <si>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</si>
  <si>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</si>
  <si>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</si>
  <si>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</si>
  <si>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</si>
  <si>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</si>
  <si>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</si>
  <si>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</si>
  <si>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</si>
  <si>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</si>
  <si>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</si>
  <si>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</si>
  <si>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</si>
  <si>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</si>
  <si>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</si>
  <si>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</si>
  <si>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</si>
  <si>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</si>
  <si>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</si>
  <si>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</si>
  <si>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</si>
  <si>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</si>
  <si>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</si>
  <si>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</si>
  <si>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</si>
  <si>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</si>
  <si>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</si>
  <si>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</si>
  <si>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</si>
  <si>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</si>
  <si>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</si>
  <si>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</si>
  <si>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</si>
  <si>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</si>
  <si>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</si>
  <si>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</si>
  <si>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</si>
  <si>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</si>
  <si>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</si>
  <si>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</si>
  <si>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</si>
  <si>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</si>
  <si>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</si>
  <si>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</si>
  <si>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</si>
  <si>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</si>
  <si>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</si>
  <si>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</si>
  <si>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</si>
  <si>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</si>
  <si>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</si>
  <si>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</si>
  <si>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</si>
  <si>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</si>
  <si>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</si>
  <si>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</si>
  <si>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</si>
  <si>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</si>
  <si>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</si>
  <si>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</si>
  <si>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</si>
  <si>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</si>
  <si>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</si>
  <si>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</si>
  <si>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</si>
  <si>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</si>
  <si>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</si>
  <si>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</si>
  <si>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</si>
  <si>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</si>
  <si>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</si>
  <si>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</si>
  <si>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</si>
  <si>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</si>
  <si>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</si>
  <si>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</si>
  <si>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</si>
  <si>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</si>
  <si>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</si>
  <si>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</si>
  <si>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</si>
  <si>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</si>
  <si>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</si>
  <si>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</si>
  <si>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</si>
  <si>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</si>
  <si>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</si>
  <si>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</si>
  <si>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</si>
  <si>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</si>
  <si>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</si>
  <si>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</si>
  <si>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</si>
  <si>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</si>
  <si>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</si>
  <si>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</si>
  <si>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</si>
  <si>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</si>
  <si>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</si>
  <si>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</si>
  <si>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</si>
  <si>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</si>
  <si>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</si>
  <si>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</si>
  <si>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</si>
  <si>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</si>
  <si>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</si>
  <si>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</si>
  <si>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</si>
  <si>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</si>
  <si>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</si>
  <si>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</si>
  <si>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</si>
  <si>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</si>
  <si>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</si>
  <si>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</si>
  <si>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</si>
  <si>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</si>
  <si>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</si>
  <si>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</si>
  <si>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</si>
  <si>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</si>
  <si>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</si>
  <si>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</si>
  <si>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</si>
  <si>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</si>
  <si>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</si>
  <si>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</si>
  <si>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</si>
  <si>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</si>
  <si>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</si>
  <si>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</si>
  <si>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</si>
  <si>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</si>
  <si>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</si>
  <si>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</si>
  <si>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</si>
  <si>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</si>
  <si>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</si>
  <si>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</si>
  <si>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</si>
  <si>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</si>
  <si>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</si>
  <si>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</si>
  <si>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</si>
  <si>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</si>
  <si>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</si>
  <si>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</si>
  <si>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</si>
  <si>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</si>
  <si>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</si>
  <si>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</si>
  <si>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</si>
  <si>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</si>
  <si>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</si>
  <si>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</si>
  <si>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</si>
  <si>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</si>
  <si>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</si>
  <si>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</si>
  <si>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</si>
  <si>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</si>
  <si>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</si>
  <si>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</si>
  <si>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</si>
  <si>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</si>
  <si>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</si>
  <si>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</si>
  <si>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</si>
  <si>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</si>
  <si>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</si>
  <si>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</si>
  <si>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</si>
  <si>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</si>
  <si>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</si>
  <si>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</si>
  <si>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</si>
  <si>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</si>
  <si>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</si>
  <si>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</si>
  <si>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</si>
  <si>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</si>
  <si>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</si>
  <si>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</si>
  <si>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</si>
  <si>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</si>
  <si>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</si>
  <si>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</si>
  <si>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</si>
  <si>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</si>
  <si>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</si>
  <si>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</si>
  <si>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</si>
  <si>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</si>
  <si>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</si>
  <si>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</si>
  <si>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</si>
  <si>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</si>
  <si>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</si>
  <si>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</si>
  <si>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</si>
  <si>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</si>
  <si>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</si>
  <si>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</si>
  <si>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</si>
  <si>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</si>
  <si>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</si>
  <si>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</si>
  <si>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</si>
  <si>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</si>
  <si>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</si>
  <si>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</si>
  <si>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</si>
  <si>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</si>
  <si>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</si>
  <si>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</si>
  <si>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</si>
  <si>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</si>
  <si>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</si>
  <si>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</si>
  <si>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</si>
  <si>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</si>
  <si>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</si>
  <si>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</si>
  <si>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</si>
  <si>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</si>
  <si>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</si>
  <si>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</si>
  <si>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</si>
  <si>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</si>
  <si>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</si>
  <si>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</si>
  <si>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</si>
  <si>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</si>
  <si>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</si>
  <si>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</si>
  <si>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</si>
  <si>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</si>
  <si>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</si>
  <si>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</si>
  <si>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</si>
  <si>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</si>
  <si>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</si>
  <si>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</si>
  <si>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</si>
  <si>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</si>
  <si>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</si>
  <si>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</si>
  <si>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</si>
  <si>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</si>
  <si>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</si>
  <si>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</si>
  <si>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</si>
  <si>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</si>
  <si>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</si>
  <si>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</si>
  <si>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</si>
  <si>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</si>
  <si>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</si>
  <si>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</si>
  <si>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</si>
  <si>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</si>
  <si>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</si>
  <si>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</si>
  <si>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</si>
  <si>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</si>
  <si>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</si>
  <si>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</si>
  <si>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</si>
  <si>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</si>
  <si>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</si>
  <si>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</si>
  <si>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</si>
  <si>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</si>
  <si>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</si>
  <si>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</si>
  <si>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</si>
  <si>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</si>
  <si>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</si>
  <si>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</si>
  <si>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</si>
  <si>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</si>
  <si>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</si>
  <si>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</si>
  <si>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</si>
  <si>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</si>
  <si>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</si>
  <si>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</si>
  <si>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</si>
  <si>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</si>
  <si>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</si>
  <si>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</si>
  <si>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</si>
  <si>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</si>
  <si>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</si>
  <si>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</si>
  <si>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</si>
  <si>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</si>
  <si>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</si>
  <si>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</si>
  <si>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</si>
  <si>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</si>
  <si>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</si>
  <si>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</si>
  <si>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</si>
  <si>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</si>
  <si>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</si>
  <si>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</si>
  <si>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</si>
  <si>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</si>
  <si>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</si>
  <si>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</si>
  <si>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</si>
  <si>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</si>
  <si>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</si>
  <si>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</si>
  <si>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</si>
  <si>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</si>
  <si>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</si>
  <si>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</si>
  <si>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</si>
  <si>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</si>
  <si>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</si>
  <si>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</si>
  <si>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</si>
  <si>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</si>
  <si>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</si>
  <si>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</si>
  <si>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</si>
  <si>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</si>
  <si>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</si>
  <si>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</si>
  <si>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</si>
  <si>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</si>
  <si>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</si>
  <si>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</si>
  <si>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</si>
  <si>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</si>
  <si>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</si>
  <si>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</si>
  <si>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</si>
  <si>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</si>
  <si>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</si>
  <si>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</si>
  <si>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</si>
  <si>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</si>
  <si>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</si>
  <si>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</si>
  <si>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</si>
  <si>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</si>
  <si>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</si>
  <si>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</si>
  <si>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</si>
  <si>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</si>
  <si>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</si>
  <si>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</si>
  <si>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</si>
  <si>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</si>
  <si>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</si>
  <si>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</si>
  <si>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</si>
  <si>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</si>
  <si>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</si>
  <si>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</si>
  <si>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</si>
  <si>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</si>
  <si>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</si>
  <si>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</si>
  <si>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</si>
  <si>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</si>
  <si>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</si>
  <si>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</si>
  <si>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</si>
  <si>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</si>
  <si>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</si>
  <si>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</si>
  <si>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</si>
  <si>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</si>
  <si>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</si>
  <si>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</si>
  <si>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</si>
  <si>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</si>
  <si>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</si>
  <si>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</si>
  <si>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</si>
  <si>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</si>
  <si>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</si>
  <si>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</si>
  <si>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</si>
  <si>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</si>
  <si>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</si>
  <si>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</si>
  <si>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</si>
  <si>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</si>
  <si>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</si>
  <si>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</si>
  <si>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</si>
  <si>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</si>
  <si>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</si>
  <si>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</si>
  <si>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</si>
  <si>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</si>
  <si>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</si>
  <si>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</si>
  <si>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</si>
  <si>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</si>
  <si>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</si>
  <si>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</si>
  <si>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</si>
  <si>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</si>
  <si>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</si>
  <si>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</si>
  <si>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</si>
  <si>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</si>
  <si>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</si>
  <si>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</si>
  <si>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</si>
  <si>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</si>
  <si>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</si>
  <si>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</si>
  <si>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</si>
  <si>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</si>
  <si>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</si>
  <si>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</si>
  <si>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</si>
  <si>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</si>
  <si>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</si>
  <si>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</si>
  <si>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</si>
  <si>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</si>
  <si>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</si>
  <si>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</si>
  <si>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</si>
  <si>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</si>
  <si>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</si>
  <si>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</si>
  <si>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</si>
  <si>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</si>
  <si>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</si>
  <si>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</si>
  <si>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</si>
  <si>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</si>
  <si>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</si>
  <si>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</si>
  <si>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</si>
  <si>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</si>
  <si>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</si>
  <si>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</si>
  <si>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</si>
  <si>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</si>
  <si>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</si>
  <si>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</si>
  <si>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</si>
  <si>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</si>
  <si>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</si>
  <si>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</si>
  <si>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</si>
  <si>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</si>
  <si>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</si>
  <si>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</si>
  <si>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</si>
  <si>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</si>
  <si>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</si>
  <si>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</si>
  <si>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</si>
  <si>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</si>
  <si>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</si>
  <si>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</si>
  <si>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</si>
  <si>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</si>
  <si>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</si>
  <si>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</si>
  <si>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</si>
  <si>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</si>
  <si>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</si>
  <si>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</si>
  <si>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</si>
  <si>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</si>
  <si>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</si>
  <si>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</si>
  <si>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</si>
  <si>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</si>
  <si>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</si>
  <si>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</si>
  <si>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</si>
  <si>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</si>
  <si>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</si>
  <si>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</si>
  <si>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</si>
  <si>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</si>
  <si>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</si>
  <si>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</si>
  <si>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</si>
  <si>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</si>
  <si>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</si>
  <si>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</si>
  <si>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</si>
  <si>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</si>
  <si>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</si>
  <si>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</si>
  <si>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</si>
  <si>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</si>
  <si>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</si>
  <si>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</si>
  <si>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</si>
  <si>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</si>
  <si>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</si>
  <si>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</si>
  <si>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</si>
  <si>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</si>
  <si>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</si>
  <si>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</si>
  <si>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</si>
  <si>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</si>
  <si>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</si>
  <si>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</si>
  <si>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</si>
  <si>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</si>
  <si>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</si>
  <si>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</si>
  <si>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</si>
  <si>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</si>
  <si>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</si>
  <si>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</si>
  <si>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</si>
  <si>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</si>
  <si>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</si>
  <si>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</si>
  <si>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</si>
  <si>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</si>
  <si>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</si>
  <si>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</si>
  <si>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</si>
  <si>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</si>
  <si>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</si>
  <si>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</si>
  <si>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</si>
  <si>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</si>
  <si>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</si>
  <si>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</si>
  <si>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</si>
  <si>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</si>
  <si>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</si>
  <si>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</si>
  <si>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</si>
  <si>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</si>
  <si>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</si>
  <si>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</si>
  <si>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</si>
  <si>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</si>
  <si>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</si>
  <si>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</si>
  <si>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</si>
  <si>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</si>
  <si>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</si>
  <si>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</si>
  <si>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</si>
  <si>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</si>
  <si>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</si>
  <si>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</si>
  <si>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</si>
  <si>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</si>
  <si>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</si>
  <si>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</si>
  <si>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</si>
  <si>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</si>
  <si>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</si>
  <si>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</si>
  <si>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</si>
  <si>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</si>
  <si>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</si>
  <si>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</si>
  <si>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</si>
  <si>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</si>
  <si>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</si>
  <si>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</si>
  <si>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</si>
  <si>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</si>
  <si>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</si>
  <si>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</si>
  <si>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</si>
  <si>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</si>
  <si>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</si>
  <si>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</si>
  <si>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</si>
  <si>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</si>
  <si>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</si>
  <si>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</si>
  <si>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</si>
  <si>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</si>
  <si>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</si>
  <si>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</si>
  <si>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</si>
  <si>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</si>
  <si>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</si>
  <si>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</si>
  <si>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</si>
  <si>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</si>
  <si>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</si>
  <si>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</si>
  <si>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</si>
  <si>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</si>
  <si>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</si>
  <si>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</si>
  <si>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</si>
  <si>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</si>
  <si>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</si>
  <si>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</si>
  <si>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</si>
  <si>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</si>
  <si>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</si>
  <si>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</si>
  <si>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</si>
  <si>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</si>
  <si>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</si>
  <si>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</si>
  <si>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</si>
  <si>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</si>
  <si>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</si>
  <si>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</si>
  <si>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</si>
  <si>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</si>
  <si>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</si>
  <si>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</si>
  <si>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</si>
  <si>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</si>
  <si>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</si>
  <si>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</si>
  <si>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</si>
  <si>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</si>
  <si>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</si>
  <si>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</si>
  <si>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</si>
  <si>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</si>
  <si>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</si>
  <si>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</si>
  <si>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</si>
  <si>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</si>
  <si>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</si>
  <si>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</si>
  <si>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</si>
  <si>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</si>
  <si>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</si>
  <si>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</si>
  <si>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</si>
  <si>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</si>
  <si>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</si>
  <si>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</si>
  <si>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</si>
  <si>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</si>
  <si>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</si>
  <si>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</si>
  <si>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</si>
  <si>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</si>
  <si>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</si>
  <si>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</si>
  <si>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</si>
  <si>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</si>
  <si>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</si>
  <si>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</si>
  <si>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</si>
  <si>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</si>
  <si>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</si>
  <si>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</si>
  <si>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</si>
  <si>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</si>
  <si>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</si>
  <si>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</si>
  <si>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</si>
  <si>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</si>
  <si>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</si>
  <si>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</si>
  <si>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</si>
  <si>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</si>
  <si>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</si>
  <si>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</si>
  <si>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</si>
  <si>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</si>
  <si>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</si>
  <si>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</si>
  <si>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</si>
  <si>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</si>
  <si>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</si>
  <si>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</si>
  <si>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</si>
  <si>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</si>
  <si>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</si>
  <si>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</si>
  <si>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</si>
  <si>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</si>
  <si>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</si>
  <si>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</si>
  <si>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</si>
  <si>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</si>
  <si>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</si>
  <si>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</si>
  <si>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</si>
  <si>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</si>
  <si>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</si>
  <si>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</si>
  <si>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</si>
  <si>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</si>
  <si>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</si>
  <si>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</si>
  <si>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</si>
  <si>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</si>
  <si>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</si>
  <si>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</si>
  <si>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</si>
  <si>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</si>
  <si>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</si>
  <si>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</si>
  <si>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</si>
  <si>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</si>
  <si>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</si>
  <si>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</si>
  <si>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</si>
  <si>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</si>
  <si>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</si>
  <si>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</si>
  <si>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</si>
  <si>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</si>
  <si>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</si>
  <si>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</si>
  <si>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</si>
  <si>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</si>
  <si>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</si>
  <si>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</si>
  <si>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</si>
  <si>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</si>
  <si>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</si>
  <si>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</si>
  <si>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</si>
  <si>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</si>
  <si>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</si>
  <si>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</si>
  <si>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</si>
  <si>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</si>
  <si>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</si>
  <si>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</si>
  <si>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</si>
  <si>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</si>
  <si>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</si>
  <si>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</si>
  <si>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</si>
  <si>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</si>
  <si>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</si>
  <si>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</si>
  <si>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</si>
  <si>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</si>
  <si>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</si>
  <si>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</si>
  <si>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</si>
  <si>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</si>
  <si>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</si>
  <si>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</si>
  <si>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</si>
  <si>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</si>
  <si>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</si>
  <si>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</si>
  <si>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</si>
  <si>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</si>
  <si>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</si>
  <si>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</si>
  <si>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</si>
  <si>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</si>
  <si>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</si>
  <si>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</si>
  <si>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</si>
  <si>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</si>
  <si>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</si>
  <si>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</si>
  <si>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</si>
  <si>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</si>
  <si>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</si>
  <si>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</si>
  <si>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</si>
  <si>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</si>
  <si>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</si>
  <si>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</si>
  <si>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</si>
  <si>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</si>
  <si>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</si>
  <si>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</si>
  <si>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</si>
  <si>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</si>
  <si>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</si>
  <si>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</si>
  <si>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</si>
  <si>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</si>
  <si>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</si>
  <si>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</si>
  <si>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</si>
  <si>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</si>
  <si>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</si>
  <si>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</si>
  <si>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</si>
  <si>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</si>
  <si>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</si>
  <si>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</si>
  <si>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</si>
  <si>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</si>
  <si>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</si>
  <si>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</si>
  <si>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</si>
  <si>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</si>
  <si>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</si>
  <si>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</si>
  <si>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</si>
  <si>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</si>
  <si>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</si>
  <si>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</si>
  <si>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</si>
  <si>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</si>
  <si>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</si>
  <si>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</si>
  <si>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</si>
  <si>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</si>
  <si>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</si>
  <si>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</si>
  <si>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</si>
  <si>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</si>
  <si>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</si>
  <si>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</si>
  <si>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</si>
  <si>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</si>
  <si>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</si>
  <si>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</si>
  <si>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</si>
  <si>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</si>
  <si>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</si>
  <si>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</si>
  <si>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</si>
  <si>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</si>
  <si>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</si>
  <si>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</si>
  <si>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</si>
  <si>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</si>
  <si>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</si>
  <si>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</si>
  <si>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</si>
  <si>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</si>
  <si>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</si>
  <si>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</si>
  <si>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</si>
  <si>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</si>
  <si>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</si>
  <si>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</si>
  <si>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</si>
  <si>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</si>
  <si>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</si>
  <si>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</si>
  <si>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</si>
  <si>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</si>
  <si>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</si>
  <si>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</si>
  <si>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</si>
  <si>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</si>
  <si>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</si>
  <si>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</si>
  <si>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</si>
  <si>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</si>
  <si>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</si>
  <si>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</si>
  <si>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</si>
  <si>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</si>
  <si>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</si>
  <si>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</si>
  <si>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</si>
  <si>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</si>
  <si>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</si>
  <si>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</si>
  <si>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</si>
  <si>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</si>
  <si>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</si>
  <si>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</si>
  <si>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</si>
  <si>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</si>
  <si>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</si>
  <si>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</si>
  <si>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</si>
  <si>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</si>
  <si>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</si>
  <si>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</si>
  <si>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</si>
  <si>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</si>
  <si>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</si>
  <si>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</si>
  <si>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</si>
  <si>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</si>
  <si>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</si>
  <si>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</si>
  <si>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</si>
  <si>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</si>
  <si>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</si>
  <si>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</si>
  <si>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</si>
  <si>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</si>
  <si>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</si>
  <si>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</si>
  <si>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</si>
  <si>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</si>
  <si>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</si>
  <si>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</si>
  <si>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</si>
  <si>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</si>
  <si>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</si>
  <si>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</si>
  <si>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</si>
  <si>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</si>
  <si>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</si>
  <si>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</si>
  <si>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</si>
  <si>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</si>
  <si>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</si>
  <si>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</si>
  <si>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</si>
  <si>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</si>
  <si>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</si>
  <si>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</si>
  <si>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</si>
  <si>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</si>
  <si>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</si>
  <si>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</si>
  <si>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</si>
  <si>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</si>
  <si>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</si>
  <si>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</si>
  <si>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</si>
  <si>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</si>
  <si>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</si>
  <si>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</si>
  <si>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</si>
  <si>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</si>
  <si>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</si>
  <si>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</si>
  <si>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</si>
  <si>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</si>
  <si>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</si>
  <si>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</si>
  <si>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</si>
  <si>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</si>
  <si>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</si>
  <si>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</si>
  <si>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</si>
  <si>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</si>
  <si>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</si>
  <si>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</si>
  <si>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</si>
  <si>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</si>
  <si>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</si>
  <si>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</si>
  <si>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</si>
  <si>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</si>
  <si>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</si>
  <si>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</si>
  <si>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</si>
  <si>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</si>
  <si>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</si>
  <si>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</si>
  <si>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</si>
  <si>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</si>
  <si>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</si>
  <si>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</si>
  <si>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</si>
  <si>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</si>
  <si>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</si>
  <si>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</si>
  <si>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</si>
  <si>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</si>
  <si>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</si>
  <si>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</si>
  <si>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</si>
  <si>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</si>
  <si>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</si>
  <si>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</si>
  <si>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</si>
  <si>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</si>
  <si>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</si>
  <si>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</si>
  <si>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</si>
  <si>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</si>
  <si>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</si>
  <si>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</si>
  <si>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</si>
  <si>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</si>
  <si>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</si>
  <si>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</si>
  <si>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</si>
  <si>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</si>
  <si>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</si>
  <si>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</si>
  <si>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</si>
  <si>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</si>
  <si>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</si>
  <si>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</si>
  <si>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</si>
  <si>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</si>
  <si>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</si>
  <si>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</si>
  <si>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</si>
  <si>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</si>
  <si>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</si>
  <si>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</si>
  <si>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</si>
  <si>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</si>
  <si>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</si>
  <si>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</si>
  <si>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</si>
  <si>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</si>
  <si>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</si>
  <si>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</si>
  <si>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</si>
  <si>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</si>
  <si>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</si>
  <si>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</si>
  <si>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</si>
  <si>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</si>
  <si>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</si>
  <si>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</si>
  <si>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</si>
  <si>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</si>
  <si>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</si>
  <si>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</si>
  <si>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</si>
  <si>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</si>
  <si>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</si>
  <si>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</si>
  <si>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</si>
  <si>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</si>
  <si>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</si>
  <si>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</si>
  <si>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</si>
  <si>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</si>
  <si>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</si>
  <si>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</si>
  <si>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</si>
  <si>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</si>
  <si>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</si>
  <si>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</si>
  <si>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</si>
  <si>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</si>
  <si>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</si>
  <si>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</si>
  <si>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</si>
  <si>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</si>
  <si>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</si>
  <si>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</si>
  <si>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</si>
  <si>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</si>
  <si>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</si>
  <si>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</si>
  <si>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</si>
  <si>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</si>
  <si>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</si>
  <si>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</si>
  <si>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</si>
  <si>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</si>
  <si>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</si>
  <si>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</si>
  <si>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</si>
  <si>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</si>
  <si>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</si>
  <si>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</si>
  <si>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</si>
  <si>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</si>
  <si>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</si>
  <si>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</si>
  <si>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</si>
  <si>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</si>
  <si>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</si>
  <si>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</si>
  <si>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</si>
  <si>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</si>
  <si>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</si>
  <si>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</si>
  <si>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</si>
  <si>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</si>
  <si>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</si>
  <si>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</si>
  <si>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</si>
  <si>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</si>
  <si>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</si>
  <si>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</si>
  <si>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</si>
  <si>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</si>
  <si>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</si>
  <si>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</si>
  <si>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</si>
  <si>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</si>
  <si>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</si>
  <si>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</si>
  <si>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</si>
  <si>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</si>
  <si>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</si>
  <si>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</si>
  <si>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</si>
  <si>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</si>
  <si>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</si>
  <si>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</si>
  <si>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</si>
  <si>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</si>
  <si>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</si>
  <si>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</si>
  <si>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</si>
  <si>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</si>
  <si>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</si>
  <si>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</si>
  <si>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</si>
  <si>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</si>
  <si>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</si>
  <si>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</si>
  <si>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</si>
  <si>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</si>
  <si>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</si>
  <si>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</si>
  <si>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</si>
  <si>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</si>
  <si>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</si>
  <si>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</si>
  <si>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</si>
  <si>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</si>
  <si>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</si>
  <si>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</si>
  <si>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</si>
  <si>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</si>
  <si>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</si>
  <si>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</si>
  <si>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</si>
  <si>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</si>
  <si>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</si>
  <si>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</si>
  <si>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</si>
  <si>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</si>
  <si>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</si>
  <si>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</si>
  <si>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</si>
  <si>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</si>
  <si>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</si>
  <si>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</si>
  <si>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</si>
  <si>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</si>
  <si>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</si>
  <si>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</si>
  <si>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</si>
  <si>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</si>
  <si>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</si>
  <si>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</si>
  <si>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</si>
  <si>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</si>
  <si>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</si>
  <si>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</si>
  <si>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</si>
  <si>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</si>
  <si>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</si>
  <si>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</si>
  <si>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</si>
  <si>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</si>
  <si>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</si>
  <si>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</si>
  <si>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</si>
  <si>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</si>
  <si>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</si>
  <si>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</si>
  <si>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</si>
  <si>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</si>
  <si>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</si>
  <si>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</si>
  <si>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</si>
  <si>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</si>
  <si>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</si>
  <si>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</si>
  <si>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</si>
  <si>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</si>
  <si>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</si>
  <si>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</si>
  <si>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</si>
  <si>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</si>
  <si>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</si>
  <si>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</si>
  <si>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</si>
  <si>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</si>
  <si>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</si>
  <si>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</si>
  <si>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</si>
  <si>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</si>
  <si>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</si>
  <si>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</si>
  <si>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</si>
  <si>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</si>
  <si>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</si>
  <si>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</si>
  <si>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</si>
  <si>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</si>
  <si>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</si>
  <si>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</si>
  <si>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</si>
  <si>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</si>
  <si>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</si>
  <si>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</si>
  <si>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</si>
  <si>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</si>
  <si>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</si>
  <si>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</si>
  <si>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</si>
  <si>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</si>
  <si>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</si>
  <si>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</si>
  <si>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</si>
  <si>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</si>
  <si>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</si>
  <si>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</si>
  <si>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</si>
  <si>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</si>
  <si>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</si>
  <si>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</si>
  <si>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</si>
  <si>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</si>
  <si>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</si>
  <si>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</si>
  <si>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</si>
  <si>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</si>
  <si>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</si>
  <si>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</si>
  <si>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</si>
  <si>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</si>
  <si>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</si>
  <si>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</si>
  <si>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</si>
  <si>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</si>
  <si>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</si>
  <si>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</si>
  <si>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</si>
  <si>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</si>
  <si>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</si>
  <si>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</si>
  <si>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</si>
  <si>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</si>
  <si>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</si>
  <si>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</si>
  <si>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</si>
  <si>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</si>
  <si>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</si>
  <si>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</si>
  <si>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</si>
  <si>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</si>
  <si>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</si>
  <si>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</si>
  <si>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</si>
  <si>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</si>
  <si>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</si>
  <si>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</si>
  <si>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</si>
  <si>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</si>
  <si>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</si>
  <si>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</si>
  <si>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</si>
  <si>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</si>
  <si>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</si>
  <si>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</si>
  <si>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</si>
  <si>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</si>
  <si>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</si>
  <si>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</si>
  <si>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</si>
  <si>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</si>
  <si>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</si>
  <si>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</si>
  <si>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</si>
  <si>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</si>
  <si>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</si>
  <si>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</si>
  <si>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</si>
  <si>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</si>
  <si>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</si>
  <si>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</si>
  <si>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</si>
  <si>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</si>
  <si>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</si>
  <si>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</si>
  <si>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</si>
  <si>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</si>
  <si>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</si>
  <si>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</si>
  <si>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</si>
  <si>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</si>
  <si>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</si>
  <si>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</si>
  <si>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</si>
  <si>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</si>
  <si>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</si>
  <si>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</si>
  <si>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</si>
  <si>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</si>
  <si>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</si>
  <si>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</si>
  <si>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</si>
  <si>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</si>
  <si>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</si>
  <si>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</si>
  <si>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</si>
  <si>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</si>
  <si>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</si>
  <si>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</si>
  <si>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</si>
  <si>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</si>
  <si>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</si>
  <si>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</si>
  <si>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</si>
  <si>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</si>
  <si>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</si>
  <si>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</si>
  <si>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</si>
  <si>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</si>
  <si>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</si>
  <si>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</si>
  <si>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</si>
  <si>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</si>
  <si>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</si>
  <si>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</si>
  <si>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</si>
  <si>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</si>
  <si>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</si>
  <si>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</si>
  <si>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</si>
  <si>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</si>
  <si>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</si>
  <si>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</si>
  <si>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</si>
  <si>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</si>
  <si>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</si>
  <si>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</si>
  <si>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</si>
  <si>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</si>
  <si>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</si>
  <si>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</si>
  <si>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</si>
  <si>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</si>
  <si>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</si>
  <si>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</si>
  <si>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</si>
  <si>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</si>
  <si>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</si>
  <si>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</si>
  <si>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</si>
  <si>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</si>
  <si>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</si>
  <si>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</si>
  <si>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</si>
  <si>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</si>
  <si>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</si>
  <si>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</si>
  <si>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</si>
  <si>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</si>
  <si>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</si>
  <si>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</si>
  <si>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</si>
  <si>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</si>
  <si>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</si>
  <si>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</si>
  <si>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</si>
  <si>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</si>
  <si>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</si>
  <si>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</si>
  <si>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</si>
  <si>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</si>
  <si>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</si>
  <si>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</si>
  <si>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</si>
  <si>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</si>
  <si>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</si>
  <si>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</si>
  <si>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</si>
  <si>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</si>
  <si>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</si>
  <si>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</si>
  <si>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</si>
  <si>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</si>
  <si>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</si>
  <si>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</si>
  <si>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</si>
  <si>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</si>
  <si>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</si>
  <si>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</si>
  <si>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</si>
  <si>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</si>
  <si>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</si>
  <si>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</si>
  <si>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</si>
  <si>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</si>
  <si>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</si>
  <si>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</si>
  <si>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</si>
  <si>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</si>
  <si>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</si>
  <si>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</si>
  <si>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</si>
  <si>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</si>
  <si>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</si>
  <si>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</si>
  <si>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</si>
  <si>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</si>
  <si>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</si>
  <si>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</si>
  <si>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</si>
  <si>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</si>
  <si>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</si>
  <si>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</si>
  <si>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</si>
  <si>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</si>
  <si>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</si>
  <si>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</si>
  <si>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</si>
  <si>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</si>
  <si>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</si>
  <si>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</si>
  <si>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</si>
  <si>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</si>
  <si>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</si>
  <si>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</si>
  <si>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</si>
  <si>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</si>
  <si>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</si>
  <si>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</si>
  <si>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</si>
  <si>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</si>
  <si>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</si>
  <si>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</si>
  <si>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</si>
  <si>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</si>
  <si>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</si>
  <si>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</si>
  <si>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</si>
  <si>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</si>
  <si>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</si>
  <si>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</si>
  <si>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</si>
  <si>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</si>
  <si>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</si>
  <si>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</si>
  <si>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</si>
  <si>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</si>
  <si>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</si>
  <si>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</si>
  <si>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</si>
  <si>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</si>
  <si>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</si>
  <si>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</si>
  <si>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</si>
  <si>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</si>
  <si>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</si>
  <si>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</si>
  <si>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</si>
  <si>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</si>
  <si>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</si>
  <si>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</si>
  <si>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</si>
  <si>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</si>
  <si>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</si>
  <si>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</si>
  <si>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</si>
  <si>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</si>
  <si>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</si>
  <si>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</si>
  <si>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</si>
  <si>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</si>
  <si>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</si>
  <si>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</si>
  <si>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</si>
  <si>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</si>
  <si>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</si>
  <si>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</si>
  <si>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</si>
  <si>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</si>
  <si>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</si>
  <si>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</si>
  <si>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</si>
  <si>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</si>
  <si>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</si>
  <si>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</si>
  <si>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</si>
  <si>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</si>
  <si>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</si>
  <si>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</si>
  <si>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</si>
  <si>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</si>
  <si>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</si>
  <si>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</si>
  <si>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</si>
  <si>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</si>
  <si>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</si>
  <si>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</si>
  <si>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</si>
  <si>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</si>
  <si>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</si>
  <si>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</si>
  <si>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</si>
  <si>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</si>
  <si>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</si>
  <si>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</si>
  <si>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</si>
  <si>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</si>
  <si>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</si>
  <si>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</si>
  <si>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</si>
  <si>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</si>
  <si>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</si>
  <si>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</si>
  <si>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</si>
  <si>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</si>
  <si>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</si>
  <si>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</si>
  <si>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</si>
  <si>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</si>
  <si>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</si>
  <si>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</si>
  <si>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</si>
  <si>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</si>
  <si>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</si>
  <si>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</si>
  <si>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</si>
  <si>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</si>
  <si>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</si>
  <si>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</si>
  <si>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</si>
  <si>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</si>
  <si>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</si>
  <si>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</si>
  <si>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</si>
  <si>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</si>
  <si>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</si>
  <si>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</si>
  <si>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</si>
  <si>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</si>
  <si>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</si>
  <si>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</si>
  <si>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</si>
  <si>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</si>
  <si>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</si>
  <si>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</si>
  <si>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</si>
  <si>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</si>
  <si>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</si>
  <si>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</si>
  <si>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</si>
  <si>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</si>
  <si>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</si>
  <si>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</si>
  <si>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</si>
  <si>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</si>
  <si>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</si>
  <si>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</si>
  <si>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</si>
  <si>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</si>
  <si>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</si>
  <si>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</si>
  <si>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</si>
  <si>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</si>
  <si>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</si>
  <si>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</si>
  <si>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</si>
  <si>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</si>
  <si>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</si>
  <si>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</si>
  <si>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</si>
  <si>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</si>
  <si>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</si>
  <si>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</si>
  <si>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</si>
  <si>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</si>
  <si>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</si>
  <si>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</si>
  <si>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</si>
  <si>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</si>
  <si>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</si>
  <si>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</si>
  <si>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</si>
  <si>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</si>
  <si>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</si>
  <si>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</si>
  <si>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</si>
  <si>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</si>
  <si>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</si>
  <si>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</si>
  <si>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</si>
  <si>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</si>
  <si>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</si>
  <si>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</si>
  <si>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</si>
  <si>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</si>
  <si>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</si>
  <si>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</si>
  <si>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</si>
  <si>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</si>
  <si>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</si>
  <si>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</si>
  <si>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</si>
  <si>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</si>
  <si>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</si>
  <si>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</si>
  <si>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</si>
  <si>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</si>
  <si>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</si>
  <si>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</si>
  <si>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</si>
  <si>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</si>
  <si>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</si>
  <si>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</si>
  <si>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</si>
  <si>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</si>
  <si>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</si>
  <si>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</si>
  <si>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</si>
  <si>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</si>
  <si>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</si>
  <si>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</si>
  <si>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</si>
  <si>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</si>
  <si>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</si>
  <si>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</si>
  <si>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</si>
  <si>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</si>
  <si>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</si>
  <si>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</si>
  <si>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</si>
  <si>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</si>
  <si>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</si>
  <si>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</si>
  <si>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</si>
  <si>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</si>
  <si>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</si>
  <si>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</si>
  <si>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</si>
  <si>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</si>
  <si>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</si>
  <si>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</si>
  <si>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</si>
  <si>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</si>
  <si>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</si>
  <si>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</si>
  <si>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</si>
  <si>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</si>
  <si>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</si>
  <si>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</si>
  <si>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</si>
  <si>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</si>
  <si>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</si>
  <si>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</si>
  <si>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</si>
  <si>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</si>
  <si>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</si>
  <si>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</si>
  <si>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</si>
  <si>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</si>
  <si>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</si>
  <si>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</si>
  <si>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</si>
  <si>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</si>
  <si>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</si>
  <si>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</si>
  <si>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</si>
  <si>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</si>
  <si>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</si>
  <si>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</si>
  <si>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</si>
  <si>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</si>
  <si>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</si>
  <si>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</si>
  <si>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</si>
  <si>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</si>
  <si>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</si>
  <si>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</si>
  <si>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</si>
  <si>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</si>
  <si>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</si>
  <si>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</si>
  <si>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</si>
  <si>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</si>
  <si>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</si>
  <si>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</si>
  <si>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</si>
  <si>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</si>
  <si>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</si>
  <si>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</si>
  <si>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</si>
  <si>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</si>
  <si>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</si>
  <si>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</si>
  <si>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</si>
  <si>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</si>
  <si>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</si>
  <si>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</si>
  <si>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</si>
  <si>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</si>
  <si>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</si>
  <si>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</si>
  <si>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</si>
  <si>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</si>
  <si>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</si>
  <si>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</si>
  <si>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</si>
  <si>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</si>
  <si>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</si>
  <si>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</si>
  <si>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</si>
  <si>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</si>
  <si>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</si>
  <si>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</si>
  <si>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</si>
  <si>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</si>
  <si>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</si>
  <si>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</si>
  <si>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</si>
  <si>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</si>
  <si>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</si>
  <si>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</si>
  <si>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</si>
  <si>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</si>
  <si>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</si>
  <si>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</si>
  <si>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</si>
  <si>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</si>
  <si>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</si>
  <si>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</si>
  <si>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</si>
  <si>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</si>
  <si>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</si>
  <si>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</si>
  <si>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</si>
  <si>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</si>
  <si>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</si>
  <si>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</si>
  <si>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</si>
  <si>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</si>
  <si>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</si>
  <si>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</si>
  <si>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</si>
  <si>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</si>
  <si>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</si>
  <si>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</si>
  <si>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</si>
  <si>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</si>
  <si>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</si>
  <si>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</si>
  <si>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</si>
  <si>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</si>
  <si>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</si>
  <si>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</si>
  <si>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</si>
  <si>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</si>
  <si>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</si>
  <si>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</si>
  <si>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</si>
  <si>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</si>
  <si>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</si>
  <si>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</si>
  <si>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</si>
  <si>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</si>
  <si>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</si>
  <si>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</si>
  <si>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</si>
  <si>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</si>
  <si>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</si>
  <si>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</si>
  <si>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</si>
  <si>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</si>
  <si>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</si>
  <si>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</si>
  <si>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</si>
  <si>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</si>
  <si>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</si>
  <si>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</si>
  <si>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</si>
  <si>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</si>
  <si>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</si>
  <si>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</si>
  <si>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</si>
  <si>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</si>
  <si>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</si>
  <si>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</si>
  <si>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</si>
  <si>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</si>
  <si>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</si>
  <si>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</si>
  <si>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</si>
  <si>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</si>
  <si>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</si>
  <si>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</si>
  <si>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</si>
  <si>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</si>
  <si>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</si>
  <si>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</si>
  <si>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</si>
  <si>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</si>
  <si>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</si>
  <si>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</si>
  <si>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</si>
  <si>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</si>
  <si>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</si>
  <si>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</si>
  <si>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</si>
  <si>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</si>
  <si>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</si>
  <si>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</si>
  <si>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</si>
  <si>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</si>
  <si>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</si>
  <si>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</si>
  <si>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</si>
  <si>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</si>
  <si>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</si>
  <si>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</si>
  <si>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</si>
  <si>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</si>
  <si>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</si>
  <si>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</si>
  <si>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</si>
  <si>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</si>
  <si>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</si>
  <si>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</si>
  <si>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</si>
  <si>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</si>
  <si>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</si>
  <si>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</si>
  <si>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</si>
  <si>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</si>
  <si>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</si>
  <si>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</si>
  <si>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</si>
  <si>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</si>
  <si>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</si>
  <si>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</si>
  <si>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</si>
  <si>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</si>
  <si>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</si>
  <si>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</si>
  <si>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</si>
  <si>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</si>
  <si>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</si>
  <si>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</si>
  <si>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</si>
  <si>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</si>
  <si>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</si>
  <si>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</si>
  <si>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</si>
  <si>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</si>
  <si>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</si>
  <si>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</si>
  <si>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</si>
  <si>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</si>
  <si>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</si>
  <si>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</si>
  <si>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</si>
  <si>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</si>
  <si>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</si>
  <si>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</si>
  <si>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</si>
  <si>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</si>
  <si>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</si>
  <si>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</si>
  <si>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</si>
  <si>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</si>
  <si>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</si>
  <si>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</si>
  <si>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</si>
  <si>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</si>
  <si>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</si>
  <si>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</si>
  <si>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</si>
  <si>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</si>
  <si>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</si>
  <si>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</si>
  <si>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</si>
  <si>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</si>
  <si>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</si>
  <si>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</si>
  <si>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</si>
  <si>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</si>
  <si>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</si>
  <si>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</si>
  <si>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</si>
  <si>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</si>
  <si>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</si>
  <si>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</si>
  <si>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</si>
  <si>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</si>
  <si>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</si>
  <si>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</si>
  <si>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</si>
  <si>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</si>
  <si>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</si>
  <si>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</si>
  <si>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</si>
  <si>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</si>
  <si>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</si>
  <si>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</si>
  <si>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</si>
  <si>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</si>
  <si>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</si>
  <si>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</si>
  <si>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</si>
  <si>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</si>
  <si>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</si>
  <si>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</si>
  <si>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</si>
  <si>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</si>
  <si>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</si>
  <si>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</si>
  <si>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</si>
  <si>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</si>
  <si>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</si>
  <si>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</si>
  <si>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</si>
  <si>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</si>
  <si>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</si>
  <si>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</si>
  <si>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</si>
  <si>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</si>
  <si>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</si>
  <si>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</si>
  <si>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</si>
  <si>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</si>
  <si>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</si>
  <si>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</si>
  <si>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</si>
  <si>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</si>
  <si>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</si>
  <si>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</si>
  <si>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</si>
  <si>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</si>
  <si>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</si>
  <si>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</si>
  <si>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</si>
  <si>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</si>
  <si>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</si>
  <si>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</si>
  <si>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</si>
  <si>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</si>
  <si>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</si>
  <si>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</si>
  <si>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</si>
  <si>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</si>
  <si>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</si>
  <si>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</si>
  <si>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</si>
  <si>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</si>
  <si>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</si>
  <si>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</si>
  <si>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</si>
  <si>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</si>
  <si>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</si>
  <si>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</si>
  <si>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</si>
  <si>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</si>
  <si>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</si>
  <si>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</si>
  <si>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</si>
  <si>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</si>
  <si>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</si>
  <si>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</si>
  <si>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</si>
  <si>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</si>
  <si>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</si>
  <si>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</si>
  <si>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</si>
  <si>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</si>
  <si>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</si>
  <si>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</si>
  <si>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</si>
  <si>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</si>
  <si>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</si>
  <si>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</si>
  <si>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</si>
  <si>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</si>
  <si>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</si>
  <si>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</si>
  <si>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</si>
  <si>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</si>
  <si>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</si>
  <si>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</si>
  <si>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</si>
  <si>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</si>
  <si>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</si>
  <si>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</si>
  <si>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</si>
  <si>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</si>
  <si>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</si>
  <si>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</si>
  <si>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</si>
  <si>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</si>
  <si>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</si>
  <si>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</si>
  <si>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</si>
  <si>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</si>
  <si>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</si>
  <si>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</si>
  <si>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</si>
  <si>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</si>
  <si>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</si>
  <si>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</si>
  <si>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</si>
  <si>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</si>
  <si>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</si>
  <si>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</si>
  <si>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</si>
  <si>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</si>
  <si>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</si>
  <si>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</si>
  <si>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</si>
  <si>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</si>
  <si>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</si>
  <si>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</si>
  <si>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</si>
  <si>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</si>
  <si>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</si>
  <si>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</si>
  <si>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</si>
  <si>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</si>
  <si>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</si>
  <si>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</si>
  <si>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</si>
  <si>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</si>
  <si>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</si>
  <si>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</si>
  <si>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</si>
  <si>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</si>
  <si>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</si>
  <si>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</si>
  <si>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</si>
  <si>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</si>
  <si>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</si>
  <si>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</si>
  <si>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</si>
  <si>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</si>
  <si>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</si>
  <si>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</si>
  <si>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</si>
  <si>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</si>
  <si>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</si>
  <si>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</si>
  <si>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</si>
  <si>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</si>
  <si>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</si>
  <si>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</si>
  <si>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</si>
  <si>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</si>
  <si>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</si>
  <si>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</si>
  <si>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</si>
  <si>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</si>
  <si>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</si>
  <si>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</si>
  <si>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</si>
  <si>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</si>
  <si>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</si>
  <si>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</si>
  <si>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</si>
  <si>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</si>
  <si>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</si>
  <si>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</si>
  <si>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</si>
  <si>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</si>
  <si>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</si>
  <si>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</si>
  <si>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</si>
  <si>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</si>
  <si>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</si>
  <si>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</si>
  <si>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</si>
  <si>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</si>
  <si>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</si>
  <si>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</si>
  <si>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</si>
  <si>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</si>
  <si>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</si>
  <si>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</si>
  <si>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</si>
  <si>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</si>
  <si>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</si>
  <si>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</si>
  <si>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</si>
  <si>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</si>
  <si>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</si>
  <si>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</si>
  <si>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</si>
  <si>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</si>
  <si>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</si>
  <si>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</si>
  <si>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</si>
  <si>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</si>
  <si>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</si>
  <si>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</si>
  <si>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</si>
  <si>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</si>
  <si>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</si>
  <si>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</si>
  <si>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</si>
  <si>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</si>
  <si>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</si>
  <si>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</si>
  <si>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</si>
  <si>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</si>
  <si>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</si>
  <si>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</si>
  <si>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</si>
  <si>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</si>
  <si>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</si>
  <si>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</si>
  <si>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</si>
  <si>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</si>
  <si>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</si>
  <si>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</si>
  <si>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</si>
  <si>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</si>
  <si>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</si>
  <si>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</si>
  <si>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</si>
  <si>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</si>
  <si>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</si>
  <si>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</si>
  <si>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</si>
  <si>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</si>
  <si>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</si>
  <si>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</si>
  <si>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</si>
  <si>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</si>
  <si>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</si>
  <si>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</si>
  <si>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</si>
  <si>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</si>
  <si>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</si>
  <si>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</si>
  <si>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</si>
  <si>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</si>
  <si>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</si>
  <si>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</si>
  <si>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</si>
  <si>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</si>
  <si>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</si>
  <si>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</si>
  <si>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</si>
  <si>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</si>
  <si>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</si>
  <si>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</si>
  <si>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</si>
  <si>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</si>
  <si>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</si>
  <si>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</si>
  <si>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</si>
  <si>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</si>
  <si>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</si>
  <si>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</si>
  <si>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</si>
  <si>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</si>
  <si>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</si>
  <si>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</si>
  <si>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</si>
  <si>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</si>
  <si>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</si>
  <si>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</si>
  <si>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</si>
  <si>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</si>
  <si>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</si>
  <si>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</si>
  <si>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</si>
  <si>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</si>
  <si>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</si>
  <si>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</si>
  <si>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</si>
  <si>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</si>
  <si>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</si>
  <si>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</si>
  <si>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</si>
  <si>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</si>
  <si>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</si>
  <si>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</si>
  <si>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</si>
  <si>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</si>
  <si>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</si>
  <si>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</si>
  <si>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</si>
  <si>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</si>
  <si>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</si>
  <si>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</si>
  <si>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</si>
  <si>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</si>
  <si>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</si>
  <si>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</si>
  <si>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</si>
  <si>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</si>
  <si>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</si>
  <si>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</si>
  <si>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</si>
  <si>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</si>
  <si>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</si>
  <si>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</si>
  <si>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</si>
  <si>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</si>
  <si>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</si>
  <si>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</si>
  <si>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</si>
  <si>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</si>
  <si>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</si>
  <si>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</si>
  <si>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</si>
  <si>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</si>
  <si>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</si>
  <si>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</si>
  <si>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</si>
  <si>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</si>
  <si>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</si>
  <si>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</si>
  <si>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</si>
  <si>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</si>
  <si>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</si>
  <si>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</si>
  <si>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</si>
  <si>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</si>
  <si>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</si>
  <si>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</si>
  <si>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</si>
  <si>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</si>
  <si>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</si>
  <si>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</si>
  <si>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</si>
  <si>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</si>
  <si>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</si>
  <si>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</si>
  <si>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</si>
  <si>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</si>
  <si>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</si>
  <si>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</si>
  <si>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</si>
  <si>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</si>
  <si>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</si>
  <si>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</si>
  <si>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</si>
  <si>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</si>
  <si>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</si>
  <si>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</si>
  <si>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</si>
  <si>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</si>
  <si>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</si>
  <si>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</si>
  <si>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</si>
  <si>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</si>
  <si>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</si>
  <si>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</si>
  <si>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</si>
  <si>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</si>
  <si>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</si>
  <si>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</si>
  <si>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</si>
  <si>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</si>
  <si>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</si>
  <si>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</si>
  <si>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</si>
  <si>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</si>
  <si>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</si>
  <si>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</si>
  <si>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</si>
  <si>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</si>
  <si>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</si>
  <si>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</si>
  <si>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</si>
  <si>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</si>
  <si>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</si>
  <si>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</si>
  <si>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</si>
  <si>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</si>
  <si>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</si>
  <si>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</si>
  <si>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</si>
  <si>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</si>
  <si>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</si>
  <si>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</si>
  <si>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</si>
  <si>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</si>
  <si>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</si>
  <si>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</si>
  <si>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</si>
  <si>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</si>
  <si>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</si>
  <si>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</si>
  <si>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</si>
  <si>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</si>
  <si>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</si>
  <si>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</si>
  <si>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</si>
  <si>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</si>
  <si>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</si>
  <si>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</si>
  <si>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</si>
  <si>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</si>
  <si>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</si>
  <si>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</si>
  <si>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</si>
  <si>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</si>
  <si>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</si>
  <si>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</si>
  <si>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</si>
  <si>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</si>
  <si>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</si>
  <si>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</si>
  <si>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</si>
  <si>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</si>
  <si>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</si>
  <si>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</si>
  <si>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</si>
  <si>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</si>
  <si>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</si>
  <si>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</si>
  <si>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</si>
  <si>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</si>
  <si>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</si>
  <si>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</si>
  <si>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</si>
  <si>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</si>
  <si>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</si>
  <si>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</si>
  <si>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</si>
  <si>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</si>
  <si>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</si>
  <si>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</si>
  <si>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</si>
  <si>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</si>
  <si>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</si>
  <si>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</si>
  <si>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</si>
  <si>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</si>
  <si>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</si>
  <si>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</si>
  <si>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</si>
  <si>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</si>
  <si>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</si>
  <si>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</si>
  <si>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</si>
  <si>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</si>
  <si>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</si>
  <si>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</si>
  <si>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</si>
  <si>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</si>
  <si>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</si>
  <si>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</si>
  <si>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</si>
  <si>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</si>
  <si>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</si>
  <si>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</si>
  <si>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</si>
  <si>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</si>
  <si>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</si>
  <si>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</si>
  <si>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</si>
  <si>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</si>
  <si>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</si>
  <si>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</si>
  <si>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</si>
  <si>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</si>
  <si>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</si>
  <si>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</si>
  <si>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</si>
  <si>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</si>
  <si>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</si>
  <si>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</si>
  <si>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</si>
  <si>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</si>
  <si>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</si>
  <si>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</si>
  <si>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</si>
  <si>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</si>
  <si>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</si>
  <si>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</si>
  <si>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</si>
  <si>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</si>
  <si>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</si>
  <si>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</si>
  <si>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</si>
  <si>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</si>
  <si>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</si>
  <si>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</si>
  <si>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</si>
  <si>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</si>
  <si>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</si>
  <si>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</si>
  <si>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</si>
  <si>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</si>
  <si>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</si>
  <si>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</si>
  <si>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</si>
  <si>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</si>
  <si>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</si>
  <si>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</si>
  <si>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</si>
  <si>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</si>
  <si>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</si>
  <si>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</si>
  <si>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</si>
  <si>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</si>
  <si>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</si>
  <si>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</si>
  <si>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</si>
  <si>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</si>
  <si>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</si>
  <si>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</si>
  <si>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</si>
  <si>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</si>
  <si>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</si>
  <si>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</si>
  <si>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</si>
  <si>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</si>
  <si>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</si>
  <si>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</si>
  <si>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</si>
  <si>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</si>
  <si>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</si>
  <si>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</si>
  <si>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</si>
  <si>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</si>
  <si>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</si>
  <si>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</si>
  <si>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</si>
  <si>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</si>
  <si>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</si>
  <si>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</si>
  <si>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</si>
  <si>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</si>
  <si>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</si>
  <si>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</si>
  <si>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</si>
  <si>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</si>
  <si>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</si>
  <si>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</si>
  <si>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</si>
  <si>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</si>
  <si>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</si>
  <si>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</si>
  <si>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</si>
  <si>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</si>
  <si>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</si>
  <si>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</si>
  <si>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</si>
  <si>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</si>
  <si>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</si>
  <si>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</si>
  <si>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</si>
  <si>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</si>
  <si>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</si>
  <si>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</si>
  <si>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</si>
  <si>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</si>
  <si>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</si>
  <si>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</si>
  <si>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</si>
  <si>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</si>
  <si>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</si>
  <si>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</si>
  <si>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</si>
  <si>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</si>
  <si>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</si>
  <si>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</si>
  <si>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</si>
  <si>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</si>
  <si>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</si>
  <si>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</si>
  <si>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</si>
  <si>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</si>
  <si>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</si>
  <si>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</si>
  <si>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</si>
  <si>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</si>
  <si>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</si>
  <si>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</si>
  <si>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</si>
  <si>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</si>
  <si>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</si>
  <si>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</si>
  <si>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</si>
  <si>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</si>
  <si>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</si>
  <si>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</si>
  <si>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</si>
  <si>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</si>
  <si>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</si>
  <si>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</si>
  <si>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</si>
  <si>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</si>
  <si>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</si>
  <si>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</si>
  <si>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</si>
  <si>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</si>
  <si>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</si>
  <si>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</si>
  <si>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</si>
  <si>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</si>
  <si>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</si>
  <si>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</si>
  <si>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</si>
  <si>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</si>
  <si>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</si>
  <si>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</si>
  <si>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</si>
  <si>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</si>
  <si>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</si>
  <si>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</si>
  <si>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</si>
  <si>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</si>
  <si>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</si>
  <si>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</si>
  <si>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</si>
  <si>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</si>
  <si>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</si>
  <si>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</si>
  <si>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</si>
  <si>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</si>
  <si>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</si>
  <si>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</si>
  <si>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</si>
  <si>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</si>
  <si>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</si>
  <si>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</si>
  <si>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</si>
  <si>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</si>
  <si>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</si>
  <si>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</si>
  <si>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</si>
  <si>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</si>
  <si>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</si>
  <si>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</si>
  <si>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</si>
  <si>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</si>
  <si>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</si>
  <si>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</si>
  <si>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</si>
  <si>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</si>
  <si>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</si>
  <si>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</si>
  <si>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</si>
  <si>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</si>
  <si>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</si>
  <si>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</si>
  <si>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</si>
  <si>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</si>
  <si>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</si>
  <si>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</si>
  <si>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</si>
  <si>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</si>
  <si>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</si>
  <si>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</si>
  <si>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</si>
  <si>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</si>
  <si>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</si>
  <si>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</si>
  <si>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</si>
  <si>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</si>
  <si>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</si>
  <si>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</si>
  <si>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</si>
  <si>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</si>
  <si>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</si>
  <si>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</si>
  <si>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</si>
  <si>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</si>
  <si>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</si>
  <si>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</si>
  <si>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</si>
  <si>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</si>
  <si>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</si>
  <si>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</si>
  <si>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</si>
  <si>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</si>
  <si>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</si>
  <si>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</si>
  <si>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</si>
  <si>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</si>
  <si>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</si>
  <si>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</si>
  <si>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</si>
  <si>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</si>
  <si>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</si>
  <si>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</si>
  <si>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</si>
  <si>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</si>
  <si>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</si>
  <si>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</si>
  <si>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</si>
  <si>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</si>
  <si>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</si>
  <si>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</si>
  <si>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</si>
  <si>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</si>
  <si>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</si>
  <si>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</si>
  <si>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</si>
  <si>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</si>
  <si>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</si>
  <si>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</si>
  <si>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</si>
  <si>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</si>
  <si>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</si>
  <si>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</si>
  <si>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</si>
  <si>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</si>
  <si>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</si>
  <si>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</si>
  <si>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</si>
  <si>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</si>
  <si>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</si>
  <si>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</si>
  <si>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</si>
  <si>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</si>
  <si>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</si>
  <si>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</si>
  <si>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</si>
  <si>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</si>
  <si>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</si>
  <si>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</si>
  <si>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</si>
  <si>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</si>
  <si>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</si>
  <si>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</si>
  <si>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</si>
  <si>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</si>
  <si>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</si>
  <si>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</si>
  <si>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</si>
  <si>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</si>
  <si>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</si>
  <si>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</si>
  <si>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</si>
  <si>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</si>
  <si>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</si>
  <si>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</si>
  <si>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</si>
  <si>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</si>
  <si>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</si>
  <si>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</si>
  <si>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</si>
  <si>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</si>
  <si>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</si>
  <si>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</si>
  <si>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</si>
  <si>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</si>
  <si>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</si>
  <si>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</si>
  <si>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</si>
  <si>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</si>
  <si>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</si>
  <si>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</si>
  <si>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</si>
  <si>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</si>
  <si>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</si>
  <si>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</si>
  <si>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</si>
  <si>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</si>
  <si>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</si>
  <si>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</si>
  <si>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</si>
  <si>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</si>
  <si>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</si>
  <si>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</si>
  <si>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</si>
  <si>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</si>
  <si>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</si>
  <si>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</si>
  <si>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</si>
  <si>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</si>
  <si>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</si>
  <si>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</si>
  <si>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</si>
  <si>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</si>
  <si>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</si>
  <si>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</si>
  <si>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</si>
  <si>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</si>
  <si>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</si>
  <si>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</si>
  <si>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</si>
  <si>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</si>
  <si>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</si>
  <si>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</si>
  <si>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</si>
  <si>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</si>
  <si>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</si>
  <si>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</si>
  <si>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</si>
  <si>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</si>
  <si>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</si>
  <si>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</si>
  <si>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</si>
  <si>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</si>
  <si>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</si>
  <si>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</si>
  <si>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</si>
  <si>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</si>
  <si>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</si>
  <si>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</si>
  <si>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</si>
  <si>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</si>
  <si>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</si>
  <si>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</si>
  <si>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</si>
  <si>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</si>
  <si>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</si>
  <si>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</si>
  <si>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</si>
  <si>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</si>
  <si>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</si>
  <si>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</si>
  <si>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</si>
  <si>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</si>
  <si>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</si>
  <si>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</si>
  <si>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</si>
  <si>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</si>
  <si>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</si>
  <si>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</si>
  <si>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</si>
  <si>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</si>
  <si>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</si>
  <si>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</si>
  <si>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</si>
  <si>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</si>
  <si>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</si>
  <si>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</si>
  <si>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</si>
  <si>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</si>
  <si>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</si>
  <si>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</si>
  <si>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</si>
  <si>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</si>
  <si>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</si>
  <si>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</si>
  <si>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</si>
  <si>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</si>
  <si>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</si>
  <si>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</si>
  <si>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</si>
  <si>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</si>
  <si>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</si>
  <si>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</si>
  <si>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</si>
  <si>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</si>
  <si>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</si>
  <si>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</si>
  <si>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</si>
  <si>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</si>
  <si>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</si>
  <si>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</si>
  <si>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</si>
  <si>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</si>
  <si>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</si>
  <si>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</si>
  <si>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</si>
  <si>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</si>
  <si>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</si>
  <si>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</si>
  <si>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</si>
  <si>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</si>
  <si>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</si>
  <si>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</si>
  <si>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</si>
  <si>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</si>
  <si>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</si>
  <si>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</si>
  <si>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</si>
  <si>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</si>
  <si>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</si>
  <si>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</si>
  <si>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</si>
  <si>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</si>
  <si>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</si>
  <si>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</si>
  <si>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</si>
  <si>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</si>
  <si>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</si>
  <si>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</si>
  <si>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</si>
  <si>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</si>
  <si>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</si>
  <si>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</si>
  <si>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</si>
  <si>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</si>
  <si>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</si>
  <si>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</si>
  <si>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</si>
  <si>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</si>
  <si>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</si>
  <si>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</si>
  <si>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</si>
  <si>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</si>
  <si>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</si>
  <si>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</si>
  <si>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</si>
  <si>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</si>
  <si>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</si>
  <si>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</si>
  <si>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</si>
  <si>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</si>
  <si>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</si>
  <si>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</si>
  <si>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</si>
  <si>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</si>
  <si>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</si>
  <si>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</si>
  <si>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</si>
  <si>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</si>
  <si>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</si>
  <si>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</si>
  <si>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</si>
  <si>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</si>
  <si>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</si>
  <si>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</si>
  <si>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</si>
  <si>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</si>
  <si>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</si>
  <si>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</si>
  <si>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</si>
  <si>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</si>
  <si>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</si>
  <si>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</si>
  <si>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</si>
  <si>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</si>
  <si>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</si>
  <si>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</si>
  <si>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</si>
  <si>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</si>
  <si>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</si>
  <si>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</si>
  <si>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</si>
  <si>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</si>
  <si>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</si>
  <si>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</si>
  <si>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</si>
  <si>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</si>
  <si>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</si>
  <si>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</si>
  <si>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</si>
  <si>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</si>
  <si>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</si>
  <si>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</si>
  <si>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</si>
  <si>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</si>
  <si>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</si>
  <si>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</si>
  <si>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</si>
  <si>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</si>
  <si>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</si>
  <si>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</si>
  <si>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</si>
  <si>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</si>
  <si>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</si>
  <si>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</si>
  <si>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</si>
  <si>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</si>
  <si>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</si>
  <si>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</si>
  <si>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</si>
  <si>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</si>
  <si>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</si>
  <si>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</si>
  <si>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</si>
  <si>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</si>
  <si>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</si>
  <si>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</si>
  <si>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</si>
  <si>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</si>
  <si>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</si>
  <si>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</si>
  <si>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</si>
  <si>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</si>
  <si>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</si>
  <si>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</si>
  <si>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</si>
  <si>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</si>
  <si>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</si>
  <si>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</si>
  <si>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</si>
  <si>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</si>
  <si>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</si>
  <si>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</si>
  <si>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</si>
  <si>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</si>
  <si>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</si>
  <si>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</si>
  <si>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</si>
  <si>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</si>
  <si>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</si>
  <si>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</si>
  <si>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</si>
  <si>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</si>
  <si>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</si>
  <si>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</si>
  <si>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</si>
  <si>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</si>
  <si>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</si>
  <si>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</si>
  <si>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</si>
  <si>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</si>
  <si>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</si>
  <si>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</si>
  <si>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</si>
  <si>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</si>
  <si>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</si>
  <si>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</si>
  <si>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</si>
  <si>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</si>
  <si>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</si>
  <si>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</si>
  <si>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</si>
  <si>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</si>
  <si>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</si>
  <si>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</si>
  <si>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</si>
  <si>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</si>
  <si>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</si>
  <si>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</si>
  <si>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</si>
  <si>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</si>
  <si>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</si>
  <si>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</si>
  <si>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</si>
  <si>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</si>
  <si>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</si>
  <si>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</si>
  <si>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</si>
  <si>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</si>
  <si>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</si>
  <si>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</si>
  <si>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</si>
  <si>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</si>
  <si>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</si>
  <si>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</si>
  <si>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</si>
  <si>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</si>
  <si>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</si>
  <si>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</si>
  <si>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</si>
  <si>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</si>
  <si>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</si>
  <si>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</si>
  <si>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</si>
  <si>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</si>
  <si>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</si>
  <si>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</si>
  <si>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</si>
  <si>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</si>
  <si>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</si>
  <si>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</si>
  <si>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</si>
  <si>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</si>
  <si>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</si>
  <si>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</si>
  <si>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</si>
  <si>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</si>
  <si>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</si>
  <si>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</si>
  <si>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</si>
  <si>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</si>
  <si>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</si>
  <si>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</si>
  <si>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</si>
  <si>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</si>
  <si>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</si>
  <si>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</si>
  <si>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</si>
  <si>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</si>
  <si>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</si>
  <si>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</si>
  <si>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</si>
  <si>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</si>
  <si>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</si>
  <si>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</si>
  <si>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</si>
  <si>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</si>
  <si>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</si>
  <si>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</si>
  <si>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</si>
  <si>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</si>
  <si>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</si>
  <si>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</si>
  <si>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</si>
  <si>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</si>
  <si>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</si>
  <si>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</si>
  <si>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</si>
  <si>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</si>
  <si>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</si>
  <si>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</si>
  <si>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</si>
  <si>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</si>
  <si>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</si>
  <si>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</si>
  <si>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</si>
  <si>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</si>
  <si>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</si>
  <si>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</si>
  <si>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</si>
  <si>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</si>
  <si>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</si>
  <si>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</si>
  <si>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</si>
  <si>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</si>
  <si>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</si>
  <si>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</si>
  <si>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</si>
  <si>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</si>
  <si>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</si>
  <si>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</si>
  <si>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</si>
  <si>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</si>
  <si>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</si>
  <si>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</si>
  <si>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</si>
  <si>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</si>
  <si>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</si>
  <si>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</si>
  <si>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</si>
  <si>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</si>
  <si>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</si>
  <si>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</si>
  <si>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</si>
  <si>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</si>
  <si>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</si>
  <si>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</si>
  <si>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</si>
  <si>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</si>
  <si>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</si>
  <si>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</si>
  <si>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</si>
  <si>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</si>
  <si>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</si>
  <si>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</si>
  <si>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</si>
  <si>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</si>
  <si>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</si>
  <si>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</si>
  <si>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</si>
  <si>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</si>
  <si>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</si>
  <si>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</si>
  <si>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</si>
  <si>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</si>
  <si>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</si>
  <si>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</si>
  <si>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</si>
  <si>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</si>
  <si>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</si>
  <si>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</si>
  <si>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</si>
  <si>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</si>
  <si>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</si>
  <si>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</si>
  <si>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</si>
  <si>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</si>
  <si>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</si>
  <si>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</si>
  <si>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</si>
  <si>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</si>
  <si>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</si>
  <si>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</si>
  <si>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</si>
  <si>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</si>
  <si>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</si>
  <si>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</si>
  <si>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</si>
  <si>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</si>
  <si>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</si>
  <si>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</si>
  <si>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</si>
  <si>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</si>
  <si>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</si>
  <si>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</si>
  <si>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</si>
  <si>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</si>
  <si>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</si>
  <si>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</si>
  <si>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</si>
  <si>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</si>
  <si>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</si>
  <si>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</si>
  <si>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</si>
  <si>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</si>
  <si>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</si>
  <si>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</si>
  <si>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</si>
  <si>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</si>
  <si>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</si>
  <si>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</si>
  <si>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</si>
  <si>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</si>
  <si>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</si>
  <si>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</si>
  <si>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</si>
  <si>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</si>
  <si>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</si>
  <si>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</si>
  <si>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</si>
  <si>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</si>
  <si>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</si>
  <si>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</si>
  <si>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</si>
  <si>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</si>
  <si>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</si>
  <si>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</si>
  <si>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</si>
  <si>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</si>
  <si>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</si>
  <si>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</si>
  <si>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</si>
  <si>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</si>
  <si>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</si>
  <si>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</si>
  <si>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</si>
  <si>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</si>
  <si>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</si>
  <si>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</si>
  <si>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</si>
  <si>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</si>
  <si>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</si>
  <si>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</si>
  <si>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</si>
  <si>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</si>
  <si>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</si>
  <si>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</si>
  <si>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</si>
  <si>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</si>
  <si>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</si>
  <si>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</si>
  <si>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</si>
  <si>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</si>
  <si>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</si>
  <si>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</si>
  <si>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</si>
  <si>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</si>
  <si>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</si>
  <si>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</si>
  <si>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</si>
  <si>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</si>
  <si>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</si>
  <si>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</si>
  <si>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</si>
  <si>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</si>
  <si>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</si>
  <si>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</si>
  <si>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</si>
  <si>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</si>
  <si>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</si>
  <si>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</si>
  <si>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</si>
  <si>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</si>
  <si>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</si>
  <si>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</si>
  <si>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</si>
  <si>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</si>
  <si>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</si>
  <si>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</si>
  <si>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</si>
  <si>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</si>
  <si>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</si>
  <si>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</si>
  <si>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</si>
  <si>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</si>
  <si>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</si>
  <si>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</si>
  <si>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</si>
  <si>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</si>
  <si>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</si>
  <si>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</si>
  <si>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</si>
  <si>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</si>
  <si>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</si>
  <si>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</si>
  <si>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</si>
  <si>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</si>
  <si>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</si>
  <si>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</si>
  <si>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</si>
  <si>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</si>
  <si>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</si>
  <si>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</si>
  <si>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</si>
  <si>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</si>
  <si>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</si>
  <si>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</si>
  <si>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</si>
  <si>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</si>
  <si>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</si>
  <si>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</si>
  <si>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</si>
  <si>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</si>
  <si>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</si>
  <si>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</si>
  <si>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</si>
  <si>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</si>
  <si>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</si>
  <si>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</si>
  <si>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</si>
  <si>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</si>
  <si>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</si>
  <si>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</si>
  <si>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</si>
  <si>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</si>
  <si>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</si>
  <si>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</si>
  <si>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</si>
  <si>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</si>
  <si>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</si>
  <si>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</si>
  <si>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</si>
  <si>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</si>
  <si>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</si>
  <si>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</si>
  <si>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</si>
  <si>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</si>
  <si>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</si>
  <si>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</si>
  <si>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</si>
  <si>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</si>
  <si>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</si>
  <si>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</si>
  <si>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</si>
  <si>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</si>
  <si>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</si>
  <si>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</si>
  <si>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</si>
  <si>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</si>
  <si>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</si>
  <si>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</si>
  <si>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</si>
  <si>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</si>
  <si>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</si>
  <si>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</si>
  <si>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</si>
  <si>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</si>
  <si>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</si>
  <si>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</si>
  <si>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</si>
  <si>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</si>
  <si>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</si>
  <si>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</si>
  <si>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</si>
  <si>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</si>
  <si>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</si>
  <si>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</si>
  <si>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</si>
  <si>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</si>
  <si>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</si>
  <si>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</si>
  <si>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</si>
  <si>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</si>
  <si>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</si>
  <si>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</si>
  <si>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</si>
  <si>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</si>
  <si>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</si>
  <si>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</si>
  <si>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</si>
  <si>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</si>
  <si>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</si>
  <si>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</si>
  <si>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</si>
  <si>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</si>
  <si>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</si>
  <si>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</si>
  <si>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</si>
  <si>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</si>
  <si>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</si>
  <si>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</si>
  <si>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</si>
  <si>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</si>
  <si>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</si>
  <si>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</si>
  <si>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</si>
  <si>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</si>
  <si>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</si>
  <si>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</si>
  <si>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</si>
  <si>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</si>
  <si>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</si>
  <si>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</si>
  <si>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</si>
  <si>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</si>
  <si>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</si>
  <si>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</si>
  <si>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</si>
  <si>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</si>
  <si>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</si>
  <si>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</si>
  <si>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</si>
  <si>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</si>
  <si>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</si>
  <si>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</si>
  <si>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</si>
  <si>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</si>
  <si>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</si>
  <si>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</si>
  <si>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</si>
  <si>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</si>
  <si>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</si>
  <si>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</si>
  <si>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</si>
  <si>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</si>
  <si>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</si>
  <si>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</si>
  <si>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</si>
  <si>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</si>
  <si>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</si>
  <si>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</si>
  <si>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</si>
  <si>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</si>
  <si>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</si>
  <si>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</si>
  <si>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</si>
  <si>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</si>
  <si>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</si>
  <si>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</si>
  <si>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</si>
  <si>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</si>
  <si>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</si>
  <si>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</si>
  <si>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</si>
  <si>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</si>
  <si>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</si>
  <si>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</si>
  <si>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</si>
  <si>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</si>
  <si>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</si>
  <si>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</si>
  <si>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</si>
  <si>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</si>
  <si>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</si>
  <si>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</si>
  <si>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</si>
  <si>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</si>
  <si>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</si>
  <si>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</si>
  <si>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</si>
  <si>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</si>
  <si>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</si>
  <si>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</si>
  <si>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</si>
  <si>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</si>
  <si>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</si>
  <si>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</si>
  <si>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</si>
  <si>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</si>
  <si>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</si>
  <si>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</si>
  <si>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</si>
  <si>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</si>
  <si>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</si>
  <si>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</si>
  <si>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</si>
  <si>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</si>
  <si>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</si>
  <si>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</si>
  <si>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</si>
  <si>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</si>
  <si>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</si>
  <si>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</si>
  <si>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</si>
  <si>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</si>
  <si>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</si>
  <si>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</si>
  <si>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</si>
  <si>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</si>
  <si>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</si>
  <si>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</si>
  <si>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</si>
  <si>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</si>
  <si>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</si>
  <si>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</si>
  <si>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</si>
  <si>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</si>
  <si>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</si>
  <si>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</si>
  <si>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</si>
  <si>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</si>
  <si>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</si>
  <si>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</si>
  <si>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</si>
  <si>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</si>
  <si>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</si>
  <si>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</si>
  <si>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</si>
  <si>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</si>
  <si>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</si>
  <si>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</si>
  <si>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</si>
  <si>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</si>
  <si>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</si>
  <si>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</si>
  <si>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</si>
  <si>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</si>
  <si>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</si>
  <si>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</si>
  <si>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</si>
  <si>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</si>
  <si>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</si>
  <si>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</si>
  <si>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</si>
  <si>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</si>
  <si>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</si>
  <si>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</si>
  <si>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</si>
  <si>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</si>
  <si>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</si>
  <si>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</si>
  <si>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</si>
  <si>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</si>
  <si>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</si>
  <si>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</si>
  <si>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</si>
  <si>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</si>
  <si>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</si>
  <si>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</si>
  <si>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</si>
  <si>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</si>
  <si>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</si>
  <si>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</si>
  <si>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</si>
  <si>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</si>
  <si>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</si>
  <si>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</si>
  <si>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</si>
  <si>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</si>
  <si>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</si>
  <si>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</si>
  <si>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</si>
  <si>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</si>
  <si>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</si>
  <si>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</si>
  <si>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</si>
  <si>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</si>
  <si>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</si>
  <si>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</si>
  <si>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</si>
  <si>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</si>
  <si>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</si>
  <si>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</si>
  <si>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</si>
  <si>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</si>
  <si>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</si>
  <si>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</si>
  <si>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</si>
  <si>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</si>
  <si>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</si>
  <si>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</si>
  <si>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</si>
  <si>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</si>
  <si>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</si>
  <si>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</si>
  <si>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</si>
  <si>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</si>
  <si>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</si>
  <si>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</si>
  <si>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</si>
  <si>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</si>
  <si>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</si>
  <si>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</si>
  <si>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</si>
  <si>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</si>
  <si>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</si>
  <si>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</si>
  <si>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</si>
  <si>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</si>
  <si>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</si>
  <si>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</si>
  <si>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</si>
  <si>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</si>
  <si>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</si>
  <si>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</si>
  <si>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</si>
  <si>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</si>
  <si>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</si>
  <si>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</si>
  <si>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</si>
  <si>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</si>
  <si>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</si>
  <si>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</si>
  <si>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</si>
  <si>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</si>
  <si>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</si>
  <si>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</si>
  <si>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</si>
  <si>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</si>
  <si>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</si>
  <si>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</si>
  <si>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</si>
  <si>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</si>
  <si>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</si>
  <si>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</si>
  <si>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</si>
  <si>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</si>
  <si>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</si>
  <si>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</si>
  <si>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</si>
  <si>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</si>
  <si>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</si>
  <si>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</si>
  <si>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</si>
  <si>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</si>
  <si>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</si>
  <si>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</si>
  <si>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</si>
  <si>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</si>
  <si>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</si>
  <si>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</si>
  <si>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</si>
  <si>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</si>
  <si>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</si>
  <si>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</si>
  <si>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</si>
  <si>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</si>
  <si>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</si>
  <si>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</si>
  <si>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</si>
  <si>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</si>
  <si>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</si>
  <si>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</si>
  <si>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</si>
  <si>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</si>
  <si>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</si>
  <si>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</si>
  <si>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</si>
  <si>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</si>
  <si>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</si>
  <si>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</si>
  <si>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</si>
  <si>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</si>
  <si>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</si>
  <si>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</si>
  <si>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</si>
  <si>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</si>
  <si>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</si>
  <si>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</si>
  <si>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</si>
  <si>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</si>
  <si>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</si>
  <si>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</si>
  <si>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</si>
  <si>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</si>
  <si>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</si>
  <si>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</si>
  <si>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</si>
  <si>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</si>
  <si>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</si>
  <si>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</si>
  <si>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</si>
  <si>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</si>
  <si>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</si>
  <si>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</si>
  <si>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</si>
  <si>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</si>
  <si>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</si>
  <si>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</si>
  <si>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</si>
  <si>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</si>
  <si>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</si>
  <si>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</si>
  <si>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</si>
  <si>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</si>
  <si>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</si>
  <si>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</si>
  <si>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</si>
  <si>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</si>
  <si>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</si>
  <si>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</si>
  <si>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</si>
  <si>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</si>
  <si>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</si>
  <si>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</si>
  <si>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</si>
  <si>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</si>
  <si>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</si>
  <si>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</si>
  <si>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</si>
  <si>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</si>
  <si>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</si>
  <si>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</si>
  <si>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</si>
  <si>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</si>
  <si>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</si>
  <si>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</si>
  <si>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</si>
  <si>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</si>
  <si>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</si>
  <si>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</si>
  <si>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</si>
  <si>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</si>
  <si>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</si>
  <si>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</si>
  <si>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</si>
  <si>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</si>
  <si>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</si>
  <si>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</si>
  <si>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</si>
  <si>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</si>
  <si>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</si>
  <si>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</si>
  <si>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</si>
  <si>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</si>
  <si>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</si>
  <si>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</si>
  <si>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</si>
  <si>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</si>
  <si>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</si>
  <si>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</si>
  <si>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</si>
  <si>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</si>
  <si>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</si>
  <si>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</si>
  <si>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</si>
  <si>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</si>
  <si>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</si>
  <si>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</si>
  <si>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</si>
  <si>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</si>
  <si>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</si>
  <si>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</si>
  <si>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</si>
  <si>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</si>
  <si>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</si>
  <si>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</si>
  <si>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</si>
  <si>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</si>
  <si>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</si>
  <si>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</si>
  <si>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</si>
  <si>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</si>
  <si>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</si>
  <si>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</si>
  <si>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</si>
  <si>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</si>
  <si>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</si>
  <si>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</si>
  <si>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</si>
  <si>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</si>
  <si>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</si>
  <si>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</si>
  <si>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</si>
  <si>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</si>
  <si>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</si>
  <si>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</si>
  <si>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</si>
  <si>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</si>
  <si>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</si>
  <si>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</si>
  <si>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</si>
  <si>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</si>
  <si>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</si>
  <si>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</si>
  <si>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</si>
  <si>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</si>
  <si>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</si>
  <si>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</si>
  <si>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</si>
  <si>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</si>
  <si>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</si>
  <si>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</si>
  <si>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</si>
  <si>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</si>
  <si>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</si>
  <si>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</si>
  <si>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</si>
  <si>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</si>
  <si>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</si>
  <si>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</si>
  <si>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</si>
  <si>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</si>
  <si>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</si>
  <si>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</si>
  <si>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</si>
  <si>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</si>
  <si>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</si>
  <si>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</si>
  <si>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</si>
  <si>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</si>
  <si>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</si>
  <si>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</si>
  <si>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</si>
  <si>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</si>
  <si>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</si>
  <si>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</si>
  <si>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</si>
  <si>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</si>
  <si>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</si>
  <si>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</si>
  <si>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</si>
  <si>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</si>
  <si>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</si>
  <si>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</si>
  <si>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</si>
  <si>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</si>
  <si>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</si>
  <si>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</si>
  <si>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</si>
  <si>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</si>
  <si>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</si>
  <si>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</si>
  <si>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</si>
  <si>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</si>
  <si>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</si>
  <si>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</si>
  <si>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</si>
  <si>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</si>
  <si>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</si>
  <si>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</si>
  <si>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</si>
  <si>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</si>
  <si>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</si>
  <si>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</si>
  <si>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</si>
  <si>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</si>
  <si>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</si>
  <si>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</si>
  <si>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</si>
  <si>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</si>
  <si>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</si>
  <si>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</si>
  <si>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</si>
  <si>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</si>
  <si>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</si>
  <si>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</si>
  <si>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</si>
  <si>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</si>
  <si>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</si>
  <si>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</si>
  <si>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</si>
  <si>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</si>
  <si>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</si>
  <si>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</si>
  <si>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</si>
  <si>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</si>
  <si>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</si>
  <si>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</si>
  <si>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</si>
  <si>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</si>
  <si>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</si>
  <si>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</si>
  <si>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</si>
  <si>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</si>
  <si>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</si>
  <si>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</si>
  <si>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</si>
  <si>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</si>
  <si>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</si>
  <si>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</si>
  <si>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</si>
  <si>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</si>
  <si>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</si>
  <si>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</si>
  <si>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</si>
  <si>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</si>
  <si>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</si>
  <si>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</si>
  <si>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</si>
  <si>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</si>
  <si>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</si>
  <si>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</si>
  <si>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</si>
  <si>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</si>
  <si>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</si>
  <si>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</si>
  <si>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</si>
  <si>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</si>
  <si>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</si>
  <si>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</si>
  <si>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</si>
  <si>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</si>
  <si>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</si>
  <si>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</si>
  <si>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</si>
  <si>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</si>
  <si>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</si>
  <si>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</si>
  <si>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</si>
  <si>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</si>
  <si>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</si>
  <si>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</si>
  <si>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</si>
  <si>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</si>
  <si>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</si>
  <si>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</si>
  <si>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</si>
  <si>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</si>
  <si>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</si>
  <si>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</si>
  <si>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</si>
  <si>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</si>
  <si>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</si>
  <si>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</si>
  <si>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</si>
  <si>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</si>
  <si>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</si>
  <si>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</si>
  <si>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</si>
  <si>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</si>
  <si>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</si>
  <si>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</si>
  <si>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</si>
  <si>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</si>
  <si>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</si>
  <si>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</si>
  <si>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</si>
  <si>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</si>
  <si>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</si>
  <si>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</si>
  <si>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</si>
  <si>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</si>
  <si>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</si>
  <si>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</si>
  <si>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</si>
  <si>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</si>
  <si>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</si>
  <si>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</si>
  <si>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</si>
  <si>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</si>
  <si>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</si>
  <si>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</si>
  <si>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</si>
  <si>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</si>
  <si>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</si>
  <si>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</si>
  <si>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</si>
  <si>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</si>
  <si>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</si>
  <si>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</si>
  <si>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</si>
  <si>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</si>
  <si>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</si>
  <si>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</si>
  <si>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</si>
  <si>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</si>
  <si>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</si>
  <si>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</si>
  <si>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</si>
  <si>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</si>
  <si>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</si>
  <si>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</si>
  <si>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</si>
  <si>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</si>
  <si>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</si>
  <si>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</si>
  <si>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</si>
  <si>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</si>
  <si>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</si>
  <si>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</si>
  <si>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</si>
  <si>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</si>
  <si>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</si>
  <si>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</si>
  <si>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</si>
  <si>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</si>
  <si>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</si>
  <si>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</si>
  <si>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</si>
  <si>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</si>
  <si>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</si>
  <si>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</si>
  <si>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</si>
  <si>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</si>
  <si>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</si>
  <si>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</si>
  <si>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</si>
  <si>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</si>
  <si>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</si>
  <si>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</si>
  <si>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</si>
  <si>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</si>
  <si>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</si>
  <si>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</si>
  <si>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</si>
  <si>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</si>
  <si>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</si>
  <si>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</si>
  <si>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</si>
  <si>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</si>
  <si>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</si>
  <si>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</si>
  <si>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</si>
  <si>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</si>
  <si>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</si>
  <si>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</si>
  <si>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</si>
  <si>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</si>
  <si>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</si>
  <si>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</si>
  <si>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</si>
  <si>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</si>
  <si>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</si>
  <si>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</si>
  <si>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</si>
  <si>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</si>
  <si>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</si>
  <si>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</si>
  <si>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</si>
  <si>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</si>
  <si>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</si>
  <si>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</si>
  <si>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</si>
  <si>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</si>
  <si>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</si>
  <si>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</si>
  <si>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</si>
  <si>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</si>
  <si>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</si>
  <si>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</si>
  <si>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</si>
  <si>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</si>
  <si>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</si>
  <si>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</si>
  <si>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</si>
  <si>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</si>
  <si>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</si>
  <si>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</si>
  <si>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</si>
  <si>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</si>
  <si>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</si>
  <si>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</si>
  <si>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</si>
  <si>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</si>
  <si>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</si>
  <si>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</si>
  <si>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</si>
  <si>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</si>
  <si>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</si>
  <si>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</si>
  <si>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</si>
  <si>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</si>
  <si>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</si>
  <si>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</si>
  <si>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</si>
  <si>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</si>
  <si>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</si>
  <si>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</si>
  <si>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</si>
  <si>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</si>
  <si>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</si>
  <si>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</si>
  <si>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</si>
  <si>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</si>
  <si>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</si>
  <si>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</si>
  <si>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</si>
  <si>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</si>
  <si>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</si>
  <si>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</si>
  <si>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</si>
  <si>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</si>
  <si>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</si>
  <si>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</si>
  <si>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</si>
  <si>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</si>
  <si>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</si>
  <si>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</si>
  <si>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</si>
  <si>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</si>
  <si>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</si>
  <si>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</si>
  <si>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</si>
  <si>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</si>
  <si>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</si>
  <si>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</si>
  <si>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</si>
  <si>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</si>
  <si>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</si>
  <si>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</si>
  <si>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</si>
  <si>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</si>
  <si>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</si>
  <si>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</si>
  <si>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</si>
  <si>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</si>
  <si>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</si>
  <si>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</si>
  <si>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</si>
  <si>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</si>
  <si>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</si>
  <si>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</si>
  <si>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</si>
  <si>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</si>
  <si>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</si>
  <si>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</si>
  <si>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</si>
  <si>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</si>
  <si>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</si>
  <si>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</si>
  <si>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</si>
  <si>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</si>
  <si>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</si>
  <si>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</si>
  <si>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</si>
  <si>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</si>
  <si>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</si>
  <si>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</si>
  <si>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</si>
  <si>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</si>
  <si>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</si>
  <si>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</si>
  <si>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</si>
  <si>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</si>
  <si>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</si>
  <si>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</si>
  <si>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</si>
  <si>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</si>
  <si>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</si>
  <si>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</si>
  <si>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</si>
  <si>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</si>
  <si>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</si>
  <si>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</si>
  <si>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</si>
  <si>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</si>
  <si>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</si>
  <si>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</si>
  <si>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</si>
  <si>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</si>
  <si>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</si>
  <si>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</si>
  <si>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</si>
  <si>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</si>
  <si>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</si>
  <si>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</si>
  <si>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</si>
  <si>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</si>
  <si>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</si>
  <si>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</si>
  <si>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</si>
  <si>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</si>
  <si>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</si>
  <si>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</si>
  <si>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</si>
  <si>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</si>
  <si>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</si>
  <si>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</si>
  <si>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</si>
  <si>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</si>
  <si>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</si>
  <si>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</si>
  <si>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</si>
  <si>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</si>
  <si>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</si>
  <si>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</si>
  <si>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</si>
  <si>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</si>
  <si>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</si>
  <si>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</si>
  <si>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</si>
  <si>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</si>
  <si>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</si>
  <si>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</si>
  <si>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</si>
  <si>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</si>
  <si>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</si>
  <si>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</si>
  <si>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</si>
  <si>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</si>
  <si>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</si>
  <si>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</si>
  <si>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</si>
  <si>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</si>
  <si>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</si>
  <si>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</si>
  <si>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</si>
  <si>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</si>
  <si>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</si>
  <si>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</si>
  <si>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</si>
  <si>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</si>
  <si>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</si>
  <si>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</si>
  <si>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</si>
  <si>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</si>
  <si>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</si>
  <si>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</si>
  <si>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</si>
  <si>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</si>
  <si>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</si>
  <si>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</si>
  <si>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</si>
  <si>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</si>
  <si>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</si>
  <si>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</si>
  <si>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</si>
  <si>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</si>
  <si>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</si>
  <si>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</si>
  <si>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</si>
  <si>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</si>
  <si>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</si>
  <si>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</si>
  <si>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</si>
  <si>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</si>
  <si>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</si>
  <si>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</si>
  <si>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</si>
  <si>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</si>
  <si>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</si>
  <si>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</si>
  <si>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</si>
  <si>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</si>
  <si>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</si>
  <si>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</si>
  <si>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</si>
  <si>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</si>
  <si>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</si>
  <si>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</si>
  <si>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</si>
  <si>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</si>
  <si>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</si>
  <si>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</si>
  <si>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</si>
  <si>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</si>
  <si>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</si>
  <si>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</si>
  <si>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</si>
  <si>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</si>
  <si>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</si>
  <si>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</si>
  <si>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</si>
  <si>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</si>
  <si>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</si>
  <si>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</si>
  <si>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</si>
  <si>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</si>
  <si>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</si>
  <si>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</si>
  <si>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</si>
  <si>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</si>
  <si>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</si>
  <si>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</si>
  <si>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</si>
  <si>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</si>
  <si>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</si>
  <si>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</si>
  <si>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</si>
  <si>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</si>
  <si>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</si>
  <si>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</si>
  <si>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</si>
  <si>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</si>
  <si>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</si>
  <si>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</si>
  <si>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</si>
  <si>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</si>
  <si>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</si>
  <si>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</si>
  <si>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</si>
  <si>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</si>
  <si>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</si>
  <si>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</si>
  <si>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</si>
  <si>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</si>
  <si>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</si>
  <si>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</si>
  <si>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</si>
  <si>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</si>
  <si>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</si>
  <si>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</si>
  <si>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</si>
  <si>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</si>
  <si>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</si>
  <si>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</si>
  <si>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</si>
  <si>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</si>
  <si>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</si>
  <si>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</si>
  <si>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</si>
  <si>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</si>
  <si>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</si>
  <si>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</si>
  <si>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</si>
  <si>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</si>
  <si>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</si>
  <si>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</si>
  <si>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</si>
  <si>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</si>
  <si>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</si>
  <si>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</si>
  <si>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</si>
  <si>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</si>
  <si>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</si>
  <si>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</si>
  <si>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</si>
  <si>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</si>
  <si>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</si>
  <si>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</si>
  <si>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</si>
  <si>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</si>
  <si>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</si>
  <si>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</si>
  <si>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</si>
  <si>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</si>
  <si>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</si>
  <si>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</si>
  <si>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</si>
  <si>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</si>
  <si>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</si>
  <si>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</si>
  <si>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</si>
  <si>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</si>
  <si>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</si>
  <si>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</si>
  <si>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</si>
  <si>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</si>
  <si>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</si>
  <si>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</si>
  <si>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</si>
  <si>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</si>
  <si>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</si>
  <si>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</si>
  <si>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</si>
  <si>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</si>
  <si>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</si>
  <si>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</si>
  <si>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</si>
  <si>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</si>
  <si>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</si>
  <si>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</si>
  <si>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</si>
  <si>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</si>
  <si>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</si>
  <si>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</si>
  <si>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</si>
  <si>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</si>
  <si>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</si>
  <si>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</si>
  <si>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</si>
  <si>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</si>
  <si>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</si>
  <si>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</si>
  <si>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</si>
  <si>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</si>
  <si>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</si>
  <si>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</si>
  <si>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</si>
  <si>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</si>
  <si>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</si>
  <si>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</si>
  <si>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</si>
  <si>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</si>
  <si>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</si>
  <si>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</si>
  <si>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</si>
  <si>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</si>
  <si>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</si>
  <si>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</si>
  <si>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</si>
  <si>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</si>
  <si>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</si>
  <si>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</si>
  <si>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</si>
  <si>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</si>
  <si>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</si>
  <si>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</si>
  <si>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</si>
  <si>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</si>
  <si>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</si>
  <si>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</si>
  <si>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</si>
  <si>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</si>
  <si>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</si>
  <si>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</si>
  <si>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</si>
  <si>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</si>
  <si>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</si>
  <si>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</si>
  <si>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</si>
  <si>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</si>
  <si>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</si>
  <si>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</si>
  <si>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</si>
  <si>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</si>
  <si>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</si>
  <si>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</si>
  <si>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</si>
  <si>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</si>
  <si>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</si>
  <si>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</si>
  <si>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</si>
  <si>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</si>
  <si>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</si>
  <si>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</si>
  <si>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</si>
  <si>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</si>
  <si>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</si>
  <si>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</si>
  <si>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</si>
  <si>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</si>
  <si>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</si>
  <si>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</si>
  <si>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</si>
  <si>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</si>
  <si>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</si>
  <si>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</si>
  <si>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</si>
  <si>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</si>
  <si>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</si>
  <si>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</si>
  <si>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</si>
  <si>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</si>
  <si>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</si>
  <si>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</si>
  <si>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</si>
  <si>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</si>
  <si>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</si>
  <si>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</si>
  <si>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</si>
  <si>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</si>
  <si>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</si>
  <si>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</si>
  <si>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</si>
  <si>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</si>
  <si>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</si>
  <si>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</si>
  <si>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</si>
  <si>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</si>
  <si>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</si>
  <si>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</si>
  <si>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</si>
  <si>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</si>
  <si>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</si>
  <si>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</si>
  <si>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</si>
  <si>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</si>
  <si>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</si>
  <si>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</si>
  <si>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</si>
  <si>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</si>
  <si>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</si>
  <si>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</si>
  <si>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</si>
  <si>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</si>
  <si>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</si>
  <si>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</si>
  <si>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</si>
  <si>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</si>
  <si>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</si>
  <si>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</si>
  <si>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</si>
  <si>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</si>
  <si>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</si>
  <si>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</si>
  <si>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</si>
  <si>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</si>
  <si>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</si>
  <si>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</si>
  <si>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</si>
  <si>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</si>
  <si>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</si>
  <si>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</si>
  <si>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</si>
  <si>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</si>
  <si>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</si>
  <si>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</si>
  <si>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</si>
  <si>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</si>
  <si>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</si>
  <si>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</si>
  <si>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</si>
  <si>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</si>
  <si>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</si>
  <si>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</si>
  <si>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</si>
  <si>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</si>
  <si>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</si>
  <si>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</si>
  <si>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</si>
  <si>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</si>
  <si>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</si>
  <si>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</si>
  <si>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</si>
  <si>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</si>
  <si>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</si>
  <si>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</si>
  <si>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</si>
  <si>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</si>
  <si>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</si>
  <si>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</si>
  <si>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</si>
  <si>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</si>
  <si>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</si>
  <si>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</si>
  <si>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</si>
  <si>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</si>
  <si>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</si>
  <si>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</si>
  <si>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</si>
  <si>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</si>
  <si>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</si>
  <si>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</si>
  <si>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</si>
  <si>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</si>
  <si>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</si>
  <si>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</si>
  <si>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</si>
  <si>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</si>
  <si>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</si>
  <si>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</si>
  <si>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</si>
  <si>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</si>
  <si>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</si>
  <si>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</si>
  <si>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</si>
  <si>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</si>
  <si>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</si>
  <si>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</si>
  <si>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</si>
  <si>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</si>
  <si>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</si>
  <si>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</si>
  <si>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</si>
  <si>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</si>
  <si>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</si>
  <si>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</si>
  <si>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</si>
  <si>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</si>
  <si>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</si>
  <si>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</si>
  <si>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</si>
  <si>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</si>
  <si>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</si>
  <si>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</si>
  <si>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</si>
  <si>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</si>
  <si>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</si>
  <si>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</si>
  <si>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</si>
  <si>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</si>
  <si>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</si>
  <si>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</si>
  <si>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</si>
  <si>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</si>
  <si>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</si>
  <si>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</si>
  <si>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</si>
  <si>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</si>
  <si>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</si>
  <si>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</si>
  <si>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</si>
  <si>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</si>
  <si>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</si>
  <si>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</si>
  <si>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</si>
  <si>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</si>
  <si>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</si>
  <si>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</si>
  <si>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</si>
  <si>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</si>
  <si>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</si>
  <si>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</si>
  <si>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</si>
  <si>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</si>
  <si>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</si>
  <si>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</si>
  <si>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</si>
  <si>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</si>
  <si>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</si>
  <si>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</si>
  <si>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</si>
  <si>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</si>
  <si>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</si>
  <si>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</si>
  <si>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</si>
  <si>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</si>
  <si>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</si>
  <si>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</si>
  <si>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</si>
  <si>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</si>
  <si>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</si>
  <si>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</si>
  <si>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</si>
  <si>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</si>
  <si>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</si>
  <si>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</si>
  <si>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</si>
  <si>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</si>
  <si>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</si>
  <si>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</si>
  <si>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</si>
  <si>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</si>
  <si>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</si>
  <si>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</si>
  <si>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</si>
  <si>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</si>
  <si>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</si>
  <si>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</si>
  <si>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</si>
  <si>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</si>
  <si>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</si>
  <si>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</si>
  <si>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</si>
  <si>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</si>
  <si>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</si>
  <si>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</si>
  <si>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</si>
  <si>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</si>
  <si>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</si>
  <si>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</si>
  <si>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</si>
  <si>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</si>
  <si>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</si>
  <si>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</si>
  <si>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</si>
  <si>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</si>
  <si>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</si>
  <si>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</si>
  <si>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</si>
  <si>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</si>
  <si>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</si>
  <si>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</si>
  <si>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</si>
  <si>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</si>
  <si>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</si>
  <si>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</si>
  <si>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</si>
  <si>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</si>
  <si>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</si>
  <si>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</si>
  <si>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</si>
  <si>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</si>
  <si>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</si>
  <si>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</si>
  <si>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</si>
  <si>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</si>
  <si>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</si>
  <si>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</si>
  <si>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</si>
  <si>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</si>
  <si>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</si>
  <si>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</si>
  <si>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</si>
  <si>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</si>
  <si>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</si>
  <si>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</si>
  <si>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</si>
  <si>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</si>
  <si>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</si>
  <si>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</si>
  <si>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</si>
  <si>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</si>
  <si>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</si>
  <si>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</si>
  <si>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</si>
  <si>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</si>
  <si>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</si>
  <si>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</si>
  <si>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</si>
  <si>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</si>
  <si>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</si>
  <si>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</si>
  <si>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</si>
  <si>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</si>
  <si>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</si>
  <si>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</si>
  <si>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</si>
  <si>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</si>
  <si>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</si>
  <si>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</si>
  <si>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</si>
  <si>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</si>
  <si>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</si>
  <si>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</si>
  <si>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</si>
  <si>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</si>
  <si>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</si>
  <si>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</si>
  <si>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</si>
  <si>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</si>
  <si>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</si>
  <si>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</si>
  <si>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</si>
  <si>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</si>
  <si>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</si>
  <si>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</si>
  <si>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</si>
  <si>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</si>
  <si>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</si>
  <si>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</si>
  <si>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</si>
  <si>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</si>
  <si>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</si>
  <si>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</si>
  <si>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</si>
  <si>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</si>
  <si>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</si>
  <si>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</si>
  <si>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</si>
  <si>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</si>
  <si>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</si>
  <si>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</si>
  <si>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</si>
  <si>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</si>
  <si>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</si>
  <si>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</si>
  <si>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</si>
  <si>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</si>
  <si>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</si>
  <si>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</si>
  <si>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</si>
  <si>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</si>
  <si>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</si>
  <si>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</si>
  <si>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</si>
  <si>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</si>
  <si>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</si>
  <si>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</si>
  <si>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</si>
  <si>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</si>
  <si>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</si>
  <si>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</si>
  <si>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</si>
  <si>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</si>
  <si>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</si>
  <si>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</si>
  <si>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</si>
  <si>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</si>
  <si>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</si>
  <si>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</si>
  <si>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</si>
  <si>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</si>
  <si>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</si>
  <si>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</si>
  <si>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</si>
  <si>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</si>
  <si>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</si>
  <si>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</si>
  <si>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</si>
  <si>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</si>
  <si>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</si>
  <si>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</si>
  <si>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</si>
  <si>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</si>
  <si>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</si>
  <si>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</si>
  <si>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</si>
  <si>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</si>
  <si>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</si>
  <si>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</si>
  <si>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</si>
  <si>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</si>
  <si>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</si>
  <si>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</si>
  <si>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</si>
  <si>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</si>
  <si>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</si>
  <si>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</si>
  <si>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</si>
  <si>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</si>
  <si>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</si>
  <si>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</si>
  <si>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</si>
  <si>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</si>
  <si>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</si>
  <si>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</si>
  <si>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</si>
  <si>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</si>
  <si>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</si>
  <si>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</si>
  <si>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</si>
  <si>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</si>
  <si>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</si>
  <si>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</si>
  <si>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</si>
  <si>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</si>
  <si>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</si>
  <si>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</si>
  <si>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</si>
  <si>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</si>
  <si>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</si>
  <si>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</si>
  <si>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</si>
  <si>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</si>
  <si>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</si>
  <si>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</si>
  <si>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</si>
  <si>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</si>
  <si>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</si>
  <si>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</si>
  <si>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</si>
  <si>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</si>
  <si>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</si>
  <si>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</si>
  <si>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</si>
  <si>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</si>
  <si>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</si>
  <si>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</si>
  <si>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</si>
  <si>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</si>
  <si>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</si>
  <si>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</si>
  <si>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</si>
  <si>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</si>
  <si>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</si>
  <si>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</si>
  <si>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</si>
  <si>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</si>
  <si>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</si>
  <si>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</si>
  <si>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</si>
  <si>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</si>
  <si>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</si>
  <si>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</si>
  <si>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</si>
  <si>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</si>
  <si>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</si>
  <si>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</si>
  <si>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</si>
  <si>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</si>
  <si>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</si>
  <si>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</si>
  <si>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</si>
  <si>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</si>
  <si>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</si>
  <si>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</si>
  <si>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</si>
  <si>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</si>
  <si>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</si>
  <si>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</si>
  <si>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</si>
  <si>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</si>
  <si>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</si>
  <si>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</si>
  <si>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</si>
  <si>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</si>
  <si>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</si>
  <si>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</si>
  <si>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</si>
  <si>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</si>
  <si>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</si>
  <si>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</si>
  <si>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</si>
  <si>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</si>
  <si>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</si>
  <si>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</si>
  <si>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</si>
  <si>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</si>
  <si>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</si>
  <si>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</si>
  <si>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</si>
  <si>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</si>
  <si>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</si>
  <si>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</si>
  <si>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</si>
  <si>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</si>
  <si>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</si>
  <si>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</si>
  <si>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</si>
  <si>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</si>
  <si>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</si>
  <si>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</si>
  <si>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</si>
  <si>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</si>
  <si>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</si>
  <si>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</si>
  <si>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</si>
  <si>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</si>
  <si>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</si>
  <si>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</si>
  <si>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</si>
  <si>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</si>
  <si>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</si>
  <si>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</si>
  <si>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</si>
  <si>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</si>
  <si>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</si>
  <si>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</si>
  <si>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</si>
  <si>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</si>
  <si>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</si>
  <si>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</si>
  <si>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</si>
  <si>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</si>
  <si>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</si>
  <si>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</si>
  <si>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</si>
  <si>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</si>
  <si>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</si>
  <si>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</si>
  <si>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</si>
  <si>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</si>
  <si>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</si>
  <si>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</si>
  <si>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</si>
  <si>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</si>
  <si>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</si>
  <si>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</si>
  <si>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</si>
  <si>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</si>
  <si>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</si>
  <si>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</si>
  <si>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</si>
  <si>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</si>
  <si>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</si>
  <si>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</si>
  <si>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</si>
  <si>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</si>
  <si>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</si>
  <si>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</si>
  <si>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</si>
  <si>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</si>
  <si>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</si>
  <si>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</si>
  <si>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</si>
  <si>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</si>
  <si>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</si>
  <si>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</si>
  <si>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</si>
  <si>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</si>
  <si>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</si>
  <si>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</si>
  <si>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</si>
  <si>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</si>
  <si>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</si>
  <si>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</si>
  <si>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</si>
  <si>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</si>
  <si>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</si>
  <si>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</si>
  <si>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</si>
  <si>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</si>
  <si>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</si>
  <si>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</si>
  <si>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</si>
  <si>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</si>
  <si>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</si>
  <si>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</si>
  <si>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</si>
  <si>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</si>
  <si>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</si>
  <si>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</si>
  <si>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</si>
  <si>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</si>
  <si>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</si>
  <si>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</si>
  <si>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</si>
  <si>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</si>
  <si>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</si>
  <si>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</si>
  <si>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</si>
  <si>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</si>
  <si>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</si>
  <si>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</si>
  <si>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</si>
  <si>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</si>
  <si>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</si>
  <si>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</si>
  <si>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</si>
  <si>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</si>
  <si>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</si>
  <si>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</si>
  <si>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</si>
  <si>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</si>
  <si>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</si>
  <si>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</si>
  <si>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</si>
  <si>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</si>
  <si>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</si>
  <si>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</si>
  <si>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</si>
  <si>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</si>
  <si>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</si>
  <si>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</si>
  <si>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</si>
  <si>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</si>
  <si>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</si>
  <si>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</si>
  <si>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</si>
  <si>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</si>
  <si>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</si>
  <si>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</si>
  <si>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</si>
  <si>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</si>
  <si>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</si>
  <si>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</si>
  <si>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</si>
  <si>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</si>
  <si>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</si>
  <si>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</si>
  <si>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</si>
  <si>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</si>
  <si>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</si>
  <si>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</si>
  <si>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</si>
  <si>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</si>
  <si>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</si>
  <si>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</si>
  <si>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</si>
  <si>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</si>
  <si>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</si>
  <si>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</si>
  <si>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</si>
  <si>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</si>
  <si>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</si>
  <si>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</si>
  <si>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</si>
  <si>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</si>
  <si>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</si>
  <si>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</si>
  <si>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</si>
  <si>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</si>
  <si>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</si>
  <si>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</si>
  <si>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</si>
  <si>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</si>
  <si>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</si>
  <si>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</si>
  <si>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</si>
  <si>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</si>
  <si>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</si>
  <si>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</si>
  <si>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</si>
  <si>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</si>
  <si>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</si>
  <si>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</si>
  <si>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</si>
  <si>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</si>
  <si>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</si>
  <si>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</si>
  <si>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</si>
  <si>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</si>
  <si>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</si>
  <si>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</si>
  <si>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</si>
  <si>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</si>
  <si>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</si>
  <si>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</si>
  <si>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</si>
  <si>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</si>
  <si>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</si>
  <si>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</si>
  <si>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</si>
  <si>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</si>
  <si>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</si>
  <si>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</si>
  <si>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</si>
  <si>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</si>
  <si>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</si>
  <si>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</si>
  <si>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</si>
  <si>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</si>
  <si>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</si>
  <si>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</si>
  <si>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</si>
  <si>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</si>
  <si>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</si>
  <si>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</si>
  <si>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</si>
  <si>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</si>
  <si>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</si>
  <si>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</si>
  <si>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</si>
  <si>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</si>
  <si>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</si>
  <si>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</si>
  <si>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</si>
  <si>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</si>
  <si>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</si>
  <si>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</si>
  <si>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</si>
  <si>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</si>
  <si>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</si>
  <si>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</si>
  <si>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</si>
  <si>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</si>
  <si>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</si>
  <si>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</si>
  <si>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</si>
  <si>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</si>
  <si>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</si>
  <si>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</si>
  <si>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</si>
  <si>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</si>
  <si>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</si>
  <si>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</si>
  <si>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</si>
  <si>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</si>
  <si>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</si>
  <si>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</si>
  <si>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</si>
  <si>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</si>
  <si>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</si>
  <si>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</si>
  <si>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</si>
  <si>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</si>
  <si>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</si>
  <si>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</si>
  <si>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</si>
  <si>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</si>
  <si>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</si>
  <si>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</si>
  <si>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</si>
  <si>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</si>
  <si>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</si>
  <si>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</si>
  <si>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</si>
  <si>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</si>
  <si>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</si>
  <si>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</si>
  <si>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</si>
  <si>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</si>
  <si>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</si>
  <si>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</si>
  <si>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</si>
  <si>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</si>
  <si>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</si>
  <si>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</si>
  <si>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</si>
  <si>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</si>
  <si>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</si>
  <si>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</si>
  <si>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</si>
  <si>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</si>
  <si>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</si>
  <si>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</si>
  <si>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</si>
  <si>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</si>
  <si>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</si>
  <si>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</si>
  <si>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</si>
  <si>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</si>
  <si>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</si>
  <si>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</si>
  <si>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</si>
  <si>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</si>
  <si>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</si>
  <si>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</si>
  <si>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</si>
  <si>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</si>
  <si>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</si>
  <si>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</si>
  <si>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</si>
  <si>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</si>
  <si>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</si>
  <si>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</si>
  <si>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</si>
  <si>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</si>
  <si>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</si>
  <si>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</si>
  <si>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</si>
  <si>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</si>
  <si>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</si>
  <si>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</si>
  <si>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</si>
  <si>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</si>
  <si>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</si>
  <si>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</si>
  <si>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</si>
  <si>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</si>
  <si>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</si>
  <si>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</si>
  <si>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</si>
  <si>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</si>
  <si>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</si>
  <si>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</si>
  <si>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</si>
  <si>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</si>
  <si>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</si>
  <si>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</si>
  <si>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</si>
  <si>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</si>
  <si>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</si>
  <si>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</si>
  <si>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</si>
  <si>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</si>
  <si>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</si>
  <si>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</si>
  <si>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</si>
  <si>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</si>
  <si>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</si>
  <si>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</si>
  <si>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</si>
  <si>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</si>
  <si>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</si>
  <si>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</si>
  <si>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</si>
  <si>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</si>
  <si>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</si>
  <si>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</si>
  <si>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</si>
  <si>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</si>
  <si>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</si>
  <si>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</si>
  <si>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</si>
  <si>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</si>
  <si>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</si>
  <si>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</si>
  <si>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</si>
  <si>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</si>
  <si>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</si>
  <si>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</si>
  <si>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</si>
  <si>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</si>
  <si>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</si>
  <si>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</si>
  <si>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</si>
  <si>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</si>
  <si>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</si>
  <si>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</si>
  <si>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</si>
  <si>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</si>
  <si>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</si>
  <si>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</si>
  <si>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</si>
  <si>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</si>
  <si>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</si>
  <si>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</si>
  <si>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</si>
  <si>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</si>
  <si>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</si>
  <si>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</si>
  <si>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</si>
  <si>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</si>
  <si>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</si>
  <si>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</si>
  <si>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</si>
  <si>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</si>
  <si>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</si>
  <si>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</si>
  <si>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</si>
  <si>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</si>
  <si>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</si>
  <si>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</si>
  <si>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</si>
  <si>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</si>
  <si>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</si>
  <si>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</si>
  <si>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</si>
  <si>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</si>
  <si>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</si>
  <si>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</si>
  <si>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</si>
  <si>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</si>
  <si>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</si>
  <si>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</si>
  <si>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</si>
  <si>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</si>
  <si>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</si>
  <si>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</si>
  <si>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</si>
  <si>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</si>
  <si>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</si>
  <si>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</si>
  <si>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</si>
  <si>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</si>
  <si>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</si>
  <si>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</si>
  <si>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</si>
  <si>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</si>
  <si>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</si>
  <si>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</si>
  <si>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</si>
  <si>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</si>
  <si>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</si>
  <si>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</si>
  <si>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</si>
  <si>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</si>
  <si>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</si>
  <si>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</si>
  <si>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</si>
  <si>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</si>
  <si>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</si>
  <si>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</si>
  <si>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</si>
  <si>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</si>
  <si>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</si>
  <si>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</si>
  <si>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</si>
  <si>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</si>
  <si>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</si>
  <si>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</si>
  <si>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</si>
  <si>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</si>
  <si>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</si>
  <si>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</si>
  <si>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</si>
  <si>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</si>
  <si>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</si>
  <si>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</si>
  <si>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</si>
  <si>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</si>
  <si>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</si>
  <si>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</si>
  <si>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</si>
  <si>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</si>
  <si>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</si>
  <si>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</si>
  <si>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</si>
  <si>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</si>
  <si>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</si>
  <si>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</si>
  <si>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</si>
  <si>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</si>
  <si>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</si>
  <si>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</si>
  <si>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</si>
  <si>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</si>
  <si>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</si>
  <si>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</si>
  <si>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</si>
  <si>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</si>
  <si>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</si>
  <si>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</si>
  <si>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</si>
  <si>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</si>
  <si>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</si>
  <si>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</si>
  <si>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</si>
  <si>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</si>
  <si>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</si>
  <si>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</si>
  <si>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</si>
  <si>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</si>
  <si>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</si>
  <si>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</si>
  <si>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</si>
  <si>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</si>
  <si>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</si>
  <si>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</si>
  <si>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</si>
  <si>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</si>
  <si>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</si>
  <si>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</si>
  <si>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</si>
  <si>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</si>
  <si>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</si>
  <si>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</si>
  <si>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</si>
  <si>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</si>
  <si>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</si>
  <si>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</si>
  <si>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</si>
  <si>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</si>
  <si>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</si>
  <si>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</si>
  <si>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</si>
  <si>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</si>
  <si>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</si>
  <si>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</si>
  <si>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</si>
  <si>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</si>
  <si>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</si>
  <si>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</si>
  <si>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</si>
  <si>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</si>
  <si>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</si>
  <si>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</si>
  <si>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</si>
  <si>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</si>
  <si>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</si>
  <si>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</si>
  <si>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</si>
  <si>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</si>
  <si>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</si>
  <si>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</si>
  <si>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</si>
  <si>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</si>
  <si>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</si>
  <si>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</si>
  <si>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</si>
  <si>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</si>
  <si>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</si>
  <si>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</si>
  <si>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</si>
  <si>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</si>
  <si>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</si>
  <si>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</si>
  <si>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</si>
  <si>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</si>
  <si>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</si>
  <si>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</si>
  <si>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</si>
  <si>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</si>
  <si>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</si>
  <si>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</si>
  <si>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</si>
  <si>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</si>
  <si>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</si>
  <si>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</si>
  <si>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</si>
  <si>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</si>
  <si>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</si>
  <si>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</si>
  <si>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</si>
  <si>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</si>
  <si>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</si>
  <si>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</si>
  <si>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</si>
  <si>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</si>
  <si>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</si>
  <si>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</si>
  <si>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</si>
  <si>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</si>
  <si>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</si>
  <si>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</si>
  <si>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</si>
  <si>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</si>
  <si>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</si>
  <si>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</si>
  <si>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</si>
  <si>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</si>
  <si>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</si>
  <si>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</si>
  <si>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</si>
  <si>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</si>
  <si>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</si>
  <si>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</si>
  <si>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</si>
  <si>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</si>
  <si>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</si>
  <si>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</si>
  <si>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</si>
  <si>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</si>
  <si>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</si>
  <si>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</si>
  <si>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</si>
  <si>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</si>
  <si>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</si>
  <si>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</si>
  <si>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</si>
  <si>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</si>
  <si>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</si>
  <si>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</si>
  <si>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</si>
  <si>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</si>
  <si>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</si>
  <si>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</si>
  <si>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</si>
  <si>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</si>
  <si>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</si>
  <si>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</si>
  <si>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</si>
  <si>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</si>
  <si>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</si>
  <si>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</si>
  <si>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</si>
  <si>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</si>
  <si>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</si>
  <si>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</si>
  <si>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</si>
  <si>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</si>
  <si>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</si>
  <si>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</si>
  <si>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</si>
  <si>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</si>
  <si>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</si>
  <si>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</si>
  <si>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</si>
  <si>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</si>
  <si>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</si>
  <si>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</si>
  <si>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</si>
  <si>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</si>
  <si>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</si>
  <si>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</si>
  <si>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</si>
  <si>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</si>
  <si>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</si>
  <si>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</si>
  <si>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</si>
  <si>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</si>
  <si>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</si>
  <si>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</si>
  <si>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</si>
  <si>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</si>
  <si>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</si>
  <si>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</si>
  <si>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</si>
  <si>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</si>
  <si>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</si>
  <si>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</si>
  <si>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</si>
  <si>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</si>
  <si>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</si>
  <si>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</si>
  <si>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</si>
  <si>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</si>
  <si>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</si>
  <si>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</si>
  <si>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</si>
  <si>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</si>
  <si>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</si>
  <si>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</si>
  <si>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</si>
  <si>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</si>
  <si>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</si>
  <si>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</si>
  <si>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</si>
  <si>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</si>
  <si>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</si>
  <si>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</si>
  <si>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</si>
  <si>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</si>
  <si>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</si>
  <si>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</si>
  <si>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</si>
  <si>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</si>
  <si>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</si>
  <si>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</si>
  <si>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</si>
  <si>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</si>
  <si>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</si>
  <si>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</si>
  <si>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</si>
  <si>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</si>
  <si>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</si>
  <si>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</si>
  <si>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</si>
  <si>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</si>
  <si>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</si>
  <si>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</si>
  <si>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</si>
  <si>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</si>
  <si>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</si>
  <si>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</si>
  <si>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</si>
  <si>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</si>
  <si>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</si>
  <si>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</si>
  <si>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</si>
  <si>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</si>
  <si>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</si>
  <si>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</si>
  <si>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</si>
  <si>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</si>
  <si>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</si>
  <si>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</si>
  <si>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</si>
  <si>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</si>
  <si>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</si>
  <si>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</si>
  <si>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</si>
  <si>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</si>
  <si>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</si>
  <si>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</si>
  <si>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</si>
  <si>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</si>
  <si>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</si>
  <si>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</si>
  <si>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</si>
  <si>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</si>
  <si>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</si>
  <si>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</si>
  <si>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</si>
  <si>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</si>
  <si>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</si>
  <si>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</si>
  <si>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</si>
  <si>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</si>
  <si>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</si>
  <si>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</si>
  <si>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</si>
  <si>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</si>
  <si>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</si>
  <si>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</si>
  <si>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</si>
  <si>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</si>
  <si>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</si>
  <si>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</si>
  <si>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</si>
  <si>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</si>
  <si>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</si>
  <si>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</si>
  <si>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</si>
  <si>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</si>
  <si>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</si>
  <si>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</si>
  <si>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</si>
  <si>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</si>
  <si>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</si>
  <si>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</si>
  <si>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</si>
  <si>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</si>
  <si>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</si>
  <si>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</si>
  <si>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</si>
  <si>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</si>
  <si>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</si>
  <si>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</si>
  <si>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</si>
  <si>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</si>
  <si>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</si>
  <si>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</si>
  <si>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</si>
  <si>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</si>
  <si>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</si>
  <si>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</si>
  <si>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</si>
  <si>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</si>
  <si>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</si>
  <si>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</si>
  <si>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</si>
  <si>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</si>
  <si>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</si>
  <si>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</si>
  <si>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</si>
  <si>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</si>
  <si>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</si>
  <si>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</si>
  <si>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</si>
  <si>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</si>
  <si>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</si>
  <si>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</si>
  <si>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</si>
  <si>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</si>
  <si>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</si>
  <si>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</si>
  <si>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</si>
  <si>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</si>
  <si>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</si>
  <si>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</si>
  <si>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</si>
  <si>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</si>
  <si>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</si>
  <si>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</si>
  <si>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</si>
  <si>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</si>
  <si>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</si>
  <si>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</si>
  <si>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</si>
  <si>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</si>
  <si>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</si>
  <si>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</si>
  <si>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</si>
  <si>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</si>
  <si>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</si>
  <si>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</si>
  <si>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</si>
  <si>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</si>
  <si>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</si>
  <si>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</si>
  <si>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</si>
  <si>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</si>
  <si>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</si>
  <si>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</si>
  <si>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</si>
  <si>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</si>
  <si>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</si>
  <si>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</si>
  <si>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</si>
  <si>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</si>
  <si>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</si>
  <si>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</si>
  <si>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</si>
  <si>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</si>
  <si>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</si>
  <si>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</si>
  <si>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</si>
  <si>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</si>
  <si>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</si>
  <si>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</si>
  <si>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</si>
  <si>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</si>
  <si>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</si>
  <si>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</si>
  <si>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</si>
  <si>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</si>
  <si>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</si>
  <si>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</si>
  <si>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</si>
  <si>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</si>
  <si>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</si>
  <si>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</si>
  <si>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</si>
  <si>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</si>
  <si>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</si>
  <si>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</si>
  <si>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</si>
  <si>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</si>
  <si>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</si>
  <si>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</si>
  <si>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</si>
  <si>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</si>
  <si>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</si>
  <si>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</si>
  <si>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</si>
  <si>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</si>
  <si>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</si>
  <si>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</si>
  <si>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</si>
  <si>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</si>
  <si>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</si>
  <si>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</si>
  <si>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</si>
  <si>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</si>
  <si>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</si>
  <si>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</si>
  <si>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</si>
  <si>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</si>
  <si>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</si>
  <si>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</si>
  <si>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</si>
  <si>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</si>
  <si>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</si>
  <si>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</si>
  <si>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</si>
  <si>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</si>
  <si>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</si>
  <si>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</si>
  <si>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</si>
  <si>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</si>
  <si>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</si>
  <si>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</si>
  <si>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</si>
  <si>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</si>
  <si>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</si>
  <si>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</si>
  <si>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</si>
  <si>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</si>
  <si>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</si>
  <si>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</si>
  <si>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</si>
  <si>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</si>
  <si>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</si>
  <si>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</si>
  <si>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</si>
  <si>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</si>
  <si>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</si>
  <si>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</si>
  <si>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</si>
  <si>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</si>
  <si>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</si>
  <si>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</si>
  <si>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</si>
  <si>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</si>
  <si>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</si>
  <si>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</si>
  <si>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</si>
  <si>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</si>
  <si>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</si>
  <si>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</si>
  <si>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</si>
  <si>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</si>
  <si>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</si>
  <si>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</si>
  <si>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</si>
  <si>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</si>
  <si>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</si>
  <si>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</si>
  <si>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</si>
  <si>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</si>
  <si>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</si>
  <si>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</si>
  <si>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</si>
  <si>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</si>
  <si>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</si>
  <si>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</si>
  <si>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</si>
  <si>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</si>
  <si>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</si>
  <si>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</si>
  <si>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</si>
  <si>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</si>
  <si>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</si>
  <si>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</si>
  <si>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</si>
  <si>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</si>
  <si>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</si>
  <si>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</si>
  <si>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</si>
  <si>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</si>
  <si>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</si>
  <si>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</si>
  <si>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</si>
  <si>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</si>
  <si>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</si>
  <si>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</si>
  <si>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</si>
  <si>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</si>
  <si>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</si>
  <si>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</si>
  <si>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</si>
  <si>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</si>
  <si>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</si>
  <si>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</si>
  <si>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</si>
  <si>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</si>
  <si>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</si>
  <si>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</si>
  <si>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</si>
  <si>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</si>
  <si>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</si>
  <si>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</si>
  <si>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</si>
  <si>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</si>
  <si>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</si>
  <si>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</si>
  <si>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</si>
  <si>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</si>
  <si>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</si>
  <si>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</si>
  <si>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</si>
  <si>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</si>
  <si>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</si>
  <si>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</si>
  <si>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</si>
  <si>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</si>
  <si>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</si>
  <si>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</si>
  <si>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</si>
  <si>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</si>
  <si>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</si>
  <si>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</si>
  <si>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</si>
  <si>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</si>
  <si>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</si>
  <si>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</si>
  <si>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</si>
  <si>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</si>
  <si>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</si>
  <si>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</si>
  <si>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</si>
  <si>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</si>
  <si>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</si>
  <si>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</si>
  <si>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</si>
  <si>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</si>
  <si>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</si>
  <si>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</si>
  <si>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</si>
  <si>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</si>
  <si>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</si>
  <si>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</si>
  <si>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</si>
  <si>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</si>
  <si>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</si>
  <si>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</si>
  <si>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</si>
  <si>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</si>
  <si>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</si>
  <si>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</si>
  <si>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</si>
  <si>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</si>
  <si>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</si>
  <si>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</si>
  <si>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</si>
  <si>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</si>
  <si>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</si>
  <si>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</si>
  <si>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</si>
  <si>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</si>
  <si>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</si>
  <si>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</si>
  <si>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</si>
  <si>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</si>
  <si>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</si>
  <si>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</si>
  <si>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</si>
  <si>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</si>
  <si>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</si>
  <si>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</si>
  <si>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</si>
  <si>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</si>
  <si>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</si>
  <si>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</si>
  <si>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</si>
  <si>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</si>
  <si>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</si>
  <si>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</si>
  <si>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</si>
  <si>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</si>
  <si>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</si>
  <si>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</si>
  <si>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</si>
  <si>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</si>
  <si>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</si>
  <si>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</si>
  <si>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</si>
  <si>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</si>
  <si>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</si>
  <si>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</si>
  <si>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</si>
  <si>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</si>
  <si>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</si>
  <si>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</si>
  <si>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</si>
  <si>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</si>
  <si>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</si>
  <si>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</si>
  <si>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</si>
  <si>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</si>
  <si>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</si>
  <si>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</si>
  <si>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</si>
  <si>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</si>
  <si>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</si>
  <si>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</si>
  <si>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</si>
  <si>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</si>
  <si>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</si>
  <si>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</si>
  <si>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</si>
  <si>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</si>
  <si>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</si>
  <si>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</si>
  <si>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</si>
  <si>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</si>
  <si>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</si>
  <si>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</si>
  <si>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</si>
  <si>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</si>
  <si>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</si>
  <si>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</si>
  <si>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</si>
  <si>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</si>
  <si>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</si>
  <si>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</si>
  <si>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</si>
  <si>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</si>
  <si>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</si>
  <si>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</si>
  <si>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</si>
  <si>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</si>
  <si>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</si>
  <si>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</si>
  <si>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</si>
  <si>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</si>
  <si>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</si>
  <si>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</si>
  <si>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</si>
  <si>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</si>
  <si>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</si>
  <si>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</si>
  <si>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</si>
  <si>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</si>
  <si>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</si>
  <si>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</si>
  <si>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</si>
  <si>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</si>
  <si>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</si>
  <si>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</si>
  <si>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</si>
  <si>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</si>
  <si>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</si>
  <si>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</si>
  <si>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</si>
  <si>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</si>
  <si>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</si>
  <si>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</si>
  <si>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</si>
  <si>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</si>
  <si>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</si>
  <si>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</si>
  <si>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</si>
  <si>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</si>
  <si>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</si>
  <si>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</si>
  <si>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</si>
  <si>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</si>
  <si>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</si>
  <si>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</si>
  <si>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</si>
  <si>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</si>
  <si>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</si>
  <si>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</si>
  <si>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</si>
  <si>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</si>
  <si>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</si>
  <si>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</si>
  <si>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</si>
  <si>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</si>
  <si>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</si>
  <si>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</si>
  <si>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</si>
  <si>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</si>
  <si>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</si>
  <si>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</si>
  <si>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</si>
  <si>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</si>
  <si>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</si>
  <si>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</si>
  <si>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</si>
  <si>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</si>
  <si>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</si>
  <si>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</si>
  <si>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</si>
  <si>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</si>
  <si>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</si>
  <si>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</si>
  <si>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</si>
  <si>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</si>
  <si>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</si>
  <si>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</si>
  <si>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</si>
  <si>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</si>
  <si>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</si>
  <si>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</si>
  <si>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</si>
  <si>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</si>
  <si>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</si>
  <si>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</si>
  <si>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</si>
  <si>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</si>
  <si>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</si>
  <si>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</si>
  <si>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</si>
  <si>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</si>
  <si>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</si>
  <si>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</si>
  <si>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</si>
  <si>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</si>
  <si>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</si>
  <si>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</si>
  <si>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</si>
  <si>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</si>
  <si>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</si>
  <si>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</si>
  <si>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</si>
  <si>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</si>
  <si>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</si>
  <si>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</si>
  <si>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</si>
  <si>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</si>
  <si>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</si>
  <si>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</si>
  <si>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</si>
  <si>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</si>
  <si>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</si>
  <si>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</si>
  <si>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</si>
  <si>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</si>
  <si>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</si>
  <si>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</si>
  <si>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</si>
  <si>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</si>
  <si>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</si>
  <si>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</si>
  <si>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</si>
  <si>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</si>
  <si>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</si>
  <si>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</si>
  <si>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</si>
  <si>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</si>
  <si>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</si>
  <si>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</si>
  <si>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</si>
  <si>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</si>
  <si>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</si>
  <si>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</si>
  <si>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</si>
  <si>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</si>
  <si>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</si>
  <si>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</si>
  <si>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</si>
  <si>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</si>
  <si>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</si>
  <si>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</si>
  <si>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</si>
  <si>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</si>
  <si>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</si>
  <si>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</si>
  <si>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</si>
  <si>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</si>
  <si>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</si>
  <si>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</si>
  <si>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</si>
  <si>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</si>
  <si>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</si>
  <si>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</si>
  <si>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</si>
  <si>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</si>
  <si>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</si>
  <si>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</si>
  <si>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</si>
  <si>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</si>
  <si>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</si>
  <si>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</si>
  <si>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</si>
  <si>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</si>
  <si>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</si>
  <si>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</si>
  <si>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</si>
  <si>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</si>
  <si>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</si>
  <si>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</si>
  <si>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</si>
  <si>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</si>
  <si>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</si>
  <si>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</si>
  <si>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</si>
  <si>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</si>
  <si>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</si>
  <si>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</si>
  <si>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</si>
  <si>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</si>
  <si>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</si>
  <si>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</si>
  <si>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</si>
  <si>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</si>
  <si>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</si>
  <si>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</si>
  <si>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</si>
  <si>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</si>
  <si>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</si>
  <si>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</si>
  <si>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</si>
  <si>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</si>
  <si>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</si>
  <si>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</si>
  <si>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</si>
  <si>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</si>
  <si>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</si>
  <si>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</si>
  <si>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</si>
  <si>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</si>
  <si>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</si>
  <si>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</si>
  <si>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</si>
  <si>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</si>
  <si>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</si>
  <si>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</si>
  <si>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</si>
  <si>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</si>
  <si>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</si>
  <si>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</si>
  <si>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</si>
  <si>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</si>
  <si>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</si>
  <si>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</si>
  <si>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</si>
  <si>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</si>
  <si>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</si>
  <si>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</si>
  <si>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</si>
  <si>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</si>
  <si>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</si>
  <si>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</si>
  <si>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</si>
  <si>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</si>
  <si>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</si>
  <si>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</si>
  <si>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</si>
  <si>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</si>
  <si>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</si>
  <si>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</si>
  <si>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</si>
  <si>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</si>
  <si>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</si>
  <si>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</si>
  <si>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</si>
  <si>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</si>
  <si>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</si>
  <si>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</si>
  <si>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</si>
  <si>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</si>
  <si>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</si>
  <si>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</si>
  <si>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</si>
  <si>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</si>
  <si>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</si>
  <si>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</si>
  <si>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</si>
  <si>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</si>
  <si>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</si>
  <si>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</si>
  <si>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</si>
  <si>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</si>
  <si>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</si>
  <si>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</si>
  <si>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</si>
  <si>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</si>
  <si>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</si>
  <si>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</si>
  <si>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</si>
  <si>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</si>
  <si>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</si>
  <si>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</si>
  <si>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</si>
  <si>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</si>
  <si>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</si>
  <si>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</si>
  <si>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</si>
  <si>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</si>
  <si>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</si>
  <si>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</si>
  <si>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</si>
  <si>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</si>
  <si>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</si>
  <si>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</si>
  <si>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</si>
  <si>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</si>
  <si>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</si>
  <si>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</si>
  <si>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</si>
  <si>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</si>
  <si>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</si>
  <si>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</si>
  <si>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</si>
  <si>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</si>
  <si>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</si>
  <si>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</si>
  <si>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</si>
  <si>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</si>
  <si>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</si>
  <si>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</si>
  <si>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</si>
  <si>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</si>
  <si>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</si>
  <si>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</si>
  <si>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</si>
  <si>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</si>
  <si>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</si>
  <si>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</si>
  <si>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</si>
  <si>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</si>
  <si>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</si>
  <si>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</si>
  <si>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</si>
  <si>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</si>
  <si>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</si>
  <si>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</si>
  <si>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</si>
  <si>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</si>
  <si>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</si>
  <si>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</si>
  <si>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</si>
  <si>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</si>
  <si>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</si>
  <si>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</si>
  <si>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</si>
  <si>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</si>
  <si>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</si>
  <si>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</si>
  <si>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</si>
  <si>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</si>
  <si>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</si>
  <si>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</si>
  <si>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</si>
  <si>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</si>
  <si>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</si>
  <si>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</si>
  <si>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</si>
  <si>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</si>
  <si>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</si>
  <si>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</si>
  <si>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</si>
  <si>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</si>
  <si>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</si>
  <si>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</si>
  <si>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</si>
  <si>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</si>
  <si>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</si>
  <si>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</si>
  <si>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</si>
  <si>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</si>
  <si>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</si>
  <si>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</si>
  <si>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</si>
  <si>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</si>
  <si>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</si>
  <si>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</si>
  <si>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</si>
  <si>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</si>
  <si>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</si>
  <si>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</si>
  <si>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</si>
  <si>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</si>
  <si>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</si>
  <si>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</si>
  <si>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</si>
  <si>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</si>
  <si>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</si>
  <si>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</si>
  <si>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</si>
  <si>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</si>
  <si>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</si>
  <si>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</si>
  <si>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</si>
  <si>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</si>
  <si>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</si>
  <si>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</si>
  <si>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</si>
  <si>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</si>
  <si>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</si>
  <si>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</si>
  <si>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</si>
  <si>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</si>
  <si>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</si>
  <si>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</si>
  <si>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</si>
  <si>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</si>
  <si>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</si>
  <si>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</si>
  <si>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</si>
  <si>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</si>
  <si>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</si>
  <si>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</si>
  <si>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</si>
  <si>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</si>
  <si>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</si>
  <si>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</si>
  <si>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</si>
  <si>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</si>
  <si>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</si>
  <si>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</si>
  <si>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</si>
  <si>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</si>
  <si>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</si>
  <si>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</si>
  <si>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</si>
  <si>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</si>
  <si>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</si>
  <si>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</si>
  <si>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</si>
  <si>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</si>
  <si>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</si>
  <si>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</si>
  <si>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</si>
  <si>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</si>
  <si>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</si>
  <si>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</si>
  <si>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</si>
  <si>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</si>
  <si>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</si>
  <si>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</si>
  <si>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</si>
  <si>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</si>
  <si>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</si>
  <si>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</si>
  <si>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</si>
  <si>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</si>
  <si>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</si>
  <si>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</si>
  <si>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</si>
  <si>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</si>
  <si>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</si>
  <si>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</si>
  <si>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</si>
  <si>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</si>
  <si>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</si>
  <si>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</si>
  <si>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</si>
  <si>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</si>
  <si>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</si>
  <si>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</si>
  <si>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</si>
  <si>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</si>
  <si>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</si>
  <si>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</si>
  <si>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</si>
  <si>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</si>
  <si>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</si>
  <si>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</si>
  <si>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</si>
  <si>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</si>
  <si>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</si>
  <si>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</si>
  <si>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</si>
  <si>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</si>
  <si>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</si>
  <si>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</si>
  <si>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</si>
  <si>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</si>
  <si>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</si>
  <si>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</si>
  <si>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</si>
  <si>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</si>
  <si>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</si>
  <si>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</si>
  <si>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</si>
  <si>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</si>
  <si>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</si>
  <si>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</si>
  <si>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</si>
  <si>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</si>
  <si>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</si>
  <si>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</si>
  <si>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</si>
  <si>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</si>
  <si>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</si>
  <si>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</si>
  <si>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</si>
  <si>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</si>
  <si>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</si>
  <si>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</si>
  <si>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</si>
  <si>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</si>
  <si>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</si>
  <si>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</si>
  <si>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</si>
  <si>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</si>
  <si>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</si>
  <si>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</si>
  <si>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</si>
  <si>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</si>
  <si>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</si>
  <si>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</si>
  <si>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</si>
  <si>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</si>
  <si>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</si>
  <si>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</si>
  <si>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</si>
  <si>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</si>
  <si>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</si>
  <si>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</si>
  <si>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</si>
  <si>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</si>
  <si>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</si>
  <si>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</si>
  <si>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</si>
  <si>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</si>
  <si>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</si>
  <si>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</si>
  <si>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</si>
  <si>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</si>
  <si>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</si>
  <si>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</si>
  <si>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</si>
  <si>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</si>
  <si>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</si>
  <si>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</si>
  <si>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</si>
  <si>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</si>
  <si>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</si>
  <si>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</si>
  <si>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</si>
  <si>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</si>
  <si>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</si>
  <si>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</si>
  <si>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</si>
  <si>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</si>
  <si>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</si>
  <si>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</si>
  <si>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</si>
  <si>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</si>
  <si>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</si>
  <si>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</si>
  <si>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</si>
  <si>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</si>
  <si>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</si>
  <si>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</si>
  <si>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</si>
  <si>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</si>
  <si>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</si>
  <si>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</si>
  <si>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</si>
  <si>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</si>
  <si>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</si>
  <si>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</si>
  <si>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</si>
  <si>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</si>
  <si>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</si>
  <si>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</si>
  <si>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</si>
  <si>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</si>
  <si>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</si>
  <si>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</si>
  <si>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</si>
  <si>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</si>
  <si>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</si>
  <si>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</si>
  <si>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</si>
  <si>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</si>
  <si>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</si>
  <si>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</si>
  <si>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</si>
  <si>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</si>
  <si>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</si>
  <si>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</si>
  <si>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</si>
  <si>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</si>
  <si>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</si>
  <si>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</si>
  <si>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</si>
  <si>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</si>
  <si>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</si>
  <si>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</si>
  <si>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</si>
  <si>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</si>
  <si>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</si>
  <si>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</si>
  <si>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</si>
  <si>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</si>
  <si>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</si>
  <si>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</si>
  <si>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</si>
  <si>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</si>
  <si>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</si>
  <si>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</si>
  <si>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</si>
  <si>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</si>
  <si>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</si>
  <si>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</si>
  <si>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</si>
  <si>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</si>
  <si>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</si>
  <si>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</si>
  <si>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</si>
  <si>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</si>
  <si>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</si>
  <si>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</si>
  <si>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</si>
  <si>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</si>
  <si>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</si>
  <si>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</si>
  <si>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</si>
  <si>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</si>
  <si>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</si>
  <si>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</si>
  <si>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</si>
  <si>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</si>
  <si>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</si>
  <si>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</si>
  <si>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</si>
  <si>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</si>
  <si>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</si>
  <si>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</si>
  <si>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</si>
  <si>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</si>
  <si>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</si>
  <si>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</si>
  <si>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</si>
  <si>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</si>
  <si>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</si>
  <si>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</si>
  <si>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</si>
  <si>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</si>
  <si>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</si>
  <si>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</si>
  <si>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</si>
  <si>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</si>
  <si>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</si>
  <si>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</si>
  <si>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</si>
  <si>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</si>
  <si>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</si>
  <si>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</si>
  <si>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</si>
  <si>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</si>
  <si>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</si>
  <si>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</si>
  <si>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</si>
  <si>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</si>
  <si>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</si>
  <si>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</si>
  <si>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</si>
  <si>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</si>
  <si>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</si>
  <si>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</si>
  <si>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</si>
  <si>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</si>
  <si>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</si>
  <si>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</si>
  <si>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</si>
  <si>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</si>
  <si>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</si>
  <si>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</si>
  <si>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</si>
  <si>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</si>
  <si>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</si>
  <si>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</si>
  <si>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</si>
  <si>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</si>
  <si>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</si>
  <si>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</si>
  <si>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</si>
  <si>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</si>
  <si>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</si>
  <si>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</si>
  <si>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</si>
  <si>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</si>
  <si>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</si>
  <si>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</si>
  <si>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</si>
  <si>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</si>
  <si>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</si>
  <si>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</si>
  <si>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</si>
  <si>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</si>
  <si>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</si>
  <si>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</si>
  <si>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</si>
  <si>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</si>
  <si>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</si>
  <si>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</si>
  <si>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</si>
  <si>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</si>
  <si>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</si>
  <si>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</si>
  <si>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</si>
  <si>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</si>
  <si>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</si>
  <si>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</si>
  <si>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</si>
  <si>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</si>
  <si>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</si>
  <si>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</si>
  <si>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</si>
  <si>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</si>
  <si>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</si>
  <si>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</si>
  <si>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</si>
  <si>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</si>
  <si>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</si>
  <si>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</si>
  <si>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</si>
  <si>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</si>
  <si>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</si>
  <si>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</si>
  <si>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</si>
  <si>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</si>
  <si>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</si>
  <si>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</si>
  <si>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</si>
  <si>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</si>
  <si>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</si>
  <si>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</si>
  <si>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</si>
  <si>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</si>
  <si>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</si>
  <si>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</si>
  <si>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</si>
  <si>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</si>
  <si>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</si>
  <si>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</si>
  <si>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</si>
  <si>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</si>
  <si>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</si>
  <si>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</si>
  <si>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</si>
  <si>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</si>
  <si>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</si>
  <si>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</si>
  <si>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</si>
  <si>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</si>
  <si>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</si>
  <si>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</si>
  <si>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</si>
  <si>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</si>
  <si>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</si>
  <si>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</si>
  <si>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</si>
  <si>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</si>
  <si>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</si>
  <si>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</si>
  <si>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</si>
  <si>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</si>
  <si>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</si>
  <si>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</si>
  <si>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</si>
  <si>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</si>
  <si>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</si>
  <si>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</si>
  <si>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</si>
  <si>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</si>
  <si>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</si>
  <si>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</si>
  <si>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</si>
  <si>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</si>
  <si>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</si>
  <si>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</si>
  <si>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</si>
  <si>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</si>
  <si>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</si>
  <si>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</si>
  <si>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</si>
  <si>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</si>
  <si>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</si>
  <si>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</si>
  <si>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</si>
  <si>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</si>
  <si>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</si>
  <si>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</si>
  <si>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</si>
  <si>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</si>
  <si>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</si>
  <si>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</si>
  <si>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</si>
  <si>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</si>
  <si>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</si>
  <si>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</si>
  <si>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</si>
  <si>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</si>
  <si>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</si>
  <si>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</si>
  <si>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</si>
  <si>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</si>
  <si>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</si>
  <si>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</si>
  <si>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</si>
  <si>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</si>
  <si>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</si>
  <si>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</si>
  <si>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</si>
  <si>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</si>
  <si>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</si>
  <si>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</si>
  <si>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</si>
  <si>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</si>
  <si>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</si>
  <si>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</si>
  <si>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</si>
  <si>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</si>
  <si>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</si>
  <si>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</si>
  <si>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</si>
  <si>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</si>
  <si>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</si>
  <si>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</si>
  <si>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</si>
  <si>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</si>
  <si>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</si>
  <si>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</si>
  <si>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</si>
  <si>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</si>
  <si>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</si>
  <si>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</si>
  <si>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</si>
  <si>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</si>
  <si>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</si>
  <si>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</si>
  <si>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</si>
  <si>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</si>
  <si>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</si>
  <si>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</si>
  <si>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</si>
  <si>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</si>
  <si>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</si>
  <si>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</si>
  <si>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</si>
  <si>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</si>
  <si>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</si>
  <si>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</si>
  <si>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</si>
  <si>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</si>
  <si>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</si>
  <si>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</si>
  <si>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</si>
  <si>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</si>
  <si>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</si>
  <si>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</si>
  <si>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</si>
  <si>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</si>
  <si>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</si>
  <si>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</si>
  <si>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</si>
  <si>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</si>
  <si>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</si>
  <si>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</si>
  <si>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</si>
  <si>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</si>
  <si>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</si>
  <si>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</si>
  <si>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</si>
  <si>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</si>
  <si>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</si>
  <si>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</si>
  <si>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</si>
  <si>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</si>
  <si>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</si>
  <si>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</si>
  <si>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</si>
  <si>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</si>
  <si>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</si>
  <si>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</si>
  <si>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</si>
  <si>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</si>
  <si>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</si>
  <si>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</si>
  <si>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</si>
  <si>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</si>
  <si>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</si>
  <si>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</si>
  <si>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</si>
  <si>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</si>
  <si>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</si>
  <si>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</si>
  <si>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</si>
  <si>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</si>
  <si>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</si>
  <si>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</si>
  <si>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</si>
  <si>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</si>
  <si>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</si>
  <si>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</si>
  <si>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</si>
  <si>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</si>
  <si>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</si>
  <si>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</si>
  <si>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</si>
  <si>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</si>
  <si>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</si>
  <si>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</si>
  <si>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</si>
  <si>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</si>
  <si>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</si>
  <si>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</si>
  <si>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</si>
  <si>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</si>
  <si>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</si>
  <si>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</si>
  <si>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</si>
  <si>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</si>
  <si>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</si>
  <si>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</si>
  <si>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</si>
  <si>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</si>
  <si>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</si>
  <si>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</si>
  <si>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</si>
  <si>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</si>
  <si>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</si>
  <si>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</si>
  <si>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</si>
  <si>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</si>
  <si>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</si>
  <si>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</si>
  <si>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</si>
  <si>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</si>
  <si>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</si>
  <si>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</si>
  <si>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</si>
  <si>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</si>
  <si>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</si>
  <si>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</si>
  <si>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</si>
  <si>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</si>
  <si>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</si>
  <si>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</si>
  <si>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</si>
  <si>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</si>
  <si>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</si>
  <si>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</si>
  <si>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</si>
  <si>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</si>
  <si>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</si>
  <si>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</si>
  <si>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</si>
  <si>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</si>
  <si>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</si>
  <si>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</si>
  <si>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</si>
  <si>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</si>
  <si>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</si>
  <si>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</si>
  <si>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</si>
  <si>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</si>
  <si>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</si>
  <si>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</si>
  <si>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</si>
  <si>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</si>
  <si>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</si>
  <si>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</si>
  <si>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</si>
  <si>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</si>
  <si>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</si>
  <si>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</si>
  <si>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</si>
  <si>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</si>
  <si>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</si>
  <si>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</si>
  <si>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</si>
  <si>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</si>
  <si>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</si>
  <si>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</si>
  <si>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</si>
  <si>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</si>
  <si>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</si>
  <si>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</si>
  <si>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</si>
  <si>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</si>
  <si>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</si>
  <si>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</si>
  <si>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</si>
  <si>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</si>
  <si>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</si>
  <si>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</si>
  <si>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</si>
  <si>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</si>
  <si>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</si>
  <si>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</si>
  <si>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</si>
  <si>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</si>
  <si>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</si>
  <si>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</si>
  <si>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</si>
  <si>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</si>
  <si>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</si>
  <si>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</si>
  <si>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</si>
  <si>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</si>
  <si>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</si>
  <si>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</si>
  <si>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</si>
  <si>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</si>
  <si>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</si>
  <si>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</si>
  <si>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</si>
  <si>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</si>
  <si>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</si>
  <si>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</si>
  <si>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</si>
  <si>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</si>
  <si>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</si>
  <si>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</si>
  <si>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</si>
  <si>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</si>
  <si>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</si>
  <si>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</si>
  <si>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</si>
  <si>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</si>
  <si>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</si>
  <si>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</si>
  <si>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</si>
  <si>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</si>
  <si>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</si>
  <si>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</si>
  <si>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</si>
  <si>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</si>
  <si>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</si>
  <si>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</si>
  <si>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</si>
  <si>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</si>
  <si>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</si>
  <si>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</si>
  <si>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</si>
  <si>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</si>
  <si>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</si>
  <si>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</si>
  <si>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</si>
  <si>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</si>
  <si>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</si>
  <si>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</si>
  <si>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</si>
  <si>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</si>
  <si>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</si>
  <si>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</si>
  <si>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</si>
  <si>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</si>
  <si>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</si>
  <si>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</si>
  <si>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</si>
  <si>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</si>
  <si>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</si>
  <si>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</si>
  <si>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</si>
  <si>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</si>
  <si>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</si>
  <si>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</si>
  <si>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</si>
  <si>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</si>
  <si>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</si>
  <si>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</si>
  <si>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</si>
  <si>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</si>
  <si>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</si>
  <si>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</si>
  <si>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</si>
  <si>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</si>
  <si>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</si>
  <si>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</si>
  <si>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</si>
  <si>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</si>
  <si>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</si>
  <si>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</si>
  <si>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</si>
  <si>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</si>
  <si>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</si>
  <si>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</si>
  <si>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</si>
  <si>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</si>
  <si>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</si>
  <si>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</si>
  <si>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</si>
  <si>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</si>
  <si>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</si>
  <si>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</si>
  <si>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</si>
  <si>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</si>
  <si>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</si>
  <si>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</si>
  <si>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</si>
  <si>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</si>
  <si>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</si>
  <si>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</si>
  <si>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</si>
  <si>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</si>
  <si>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</si>
  <si>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</si>
  <si>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</si>
  <si>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</si>
  <si>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</si>
  <si>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</si>
  <si>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</si>
  <si>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</si>
  <si>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</si>
  <si>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</si>
  <si>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</si>
  <si>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</si>
  <si>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</si>
  <si>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</si>
  <si>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</si>
  <si>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</si>
  <si>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</si>
  <si>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</si>
  <si>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</si>
  <si>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</si>
  <si>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</si>
  <si>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</si>
  <si>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</si>
  <si>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</si>
  <si>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</si>
  <si>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</si>
  <si>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</si>
  <si>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</si>
  <si>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</si>
  <si>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</si>
  <si>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</si>
  <si>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</si>
  <si>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</si>
  <si>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</si>
  <si>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</si>
  <si>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</si>
  <si>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</si>
  <si>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</si>
  <si>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</si>
  <si>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</si>
  <si>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</si>
  <si>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</si>
  <si>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</si>
  <si>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</si>
  <si>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</si>
  <si>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</si>
  <si>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</si>
  <si>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</si>
  <si>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</si>
  <si>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</si>
  <si>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</si>
  <si>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</si>
  <si>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</si>
  <si>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</si>
  <si>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</si>
  <si>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</si>
  <si>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</si>
  <si>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</si>
  <si>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</si>
  <si>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</si>
  <si>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</si>
  <si>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</si>
  <si>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</si>
  <si>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</si>
  <si>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</si>
  <si>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</si>
  <si>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</si>
  <si>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</si>
  <si>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</si>
  <si>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</si>
  <si>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</si>
  <si>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</si>
  <si>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</si>
  <si>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</si>
  <si>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</si>
  <si>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</si>
  <si>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</si>
  <si>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</si>
  <si>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</si>
  <si>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</si>
  <si>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</si>
  <si>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</si>
  <si>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</si>
  <si>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</si>
  <si>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</si>
  <si>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</si>
  <si>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</si>
  <si>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</si>
  <si>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</si>
  <si>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</si>
  <si>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</si>
  <si>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</si>
  <si>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</si>
  <si>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</si>
  <si>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</si>
  <si>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</si>
  <si>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</si>
  <si>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</si>
  <si>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</si>
  <si>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</si>
  <si>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</si>
  <si>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</si>
  <si>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</si>
  <si>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</si>
  <si>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</si>
  <si>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</si>
  <si>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</si>
  <si>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</si>
  <si>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</si>
  <si>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</si>
  <si>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</si>
  <si>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</si>
  <si>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</si>
  <si>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</si>
  <si>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</si>
  <si>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</si>
  <si>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</si>
  <si>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</si>
  <si>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</si>
  <si>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</si>
  <si>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</si>
  <si>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</si>
  <si>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</si>
  <si>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</si>
  <si>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</si>
  <si>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</si>
  <si>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</si>
  <si>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</si>
  <si>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</si>
  <si>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</si>
  <si>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</si>
  <si>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</si>
  <si>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</si>
  <si>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</si>
  <si>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</si>
  <si>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</si>
  <si>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</si>
  <si>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</si>
  <si>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</si>
  <si>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</si>
  <si>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</si>
  <si>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</si>
  <si>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</si>
  <si>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</si>
  <si>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</si>
  <si>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</si>
  <si>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</si>
  <si>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</si>
  <si>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</si>
  <si>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</si>
  <si>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</si>
  <si>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</si>
  <si>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</si>
  <si>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</si>
  <si>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</si>
  <si>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</si>
  <si>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</si>
  <si>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</si>
  <si>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</si>
  <si>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</si>
  <si>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</si>
  <si>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</si>
  <si>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</si>
  <si>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</si>
  <si>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</si>
  <si>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</si>
  <si>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</si>
  <si>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</si>
  <si>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</si>
  <si>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</si>
  <si>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</si>
  <si>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</si>
  <si>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</si>
  <si>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</si>
  <si>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</si>
  <si>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</si>
  <si>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</si>
  <si>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</si>
  <si>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</si>
  <si>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</si>
  <si>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</si>
  <si>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</si>
  <si>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</si>
  <si>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</si>
  <si>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</si>
  <si>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</si>
  <si>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</si>
  <si>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</si>
  <si>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</si>
  <si>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</si>
  <si>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</si>
  <si>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</si>
  <si>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</si>
  <si>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</si>
  <si>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</si>
  <si>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</si>
  <si>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</si>
  <si>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</si>
  <si>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</si>
  <si>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</si>
  <si>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</si>
  <si>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</si>
  <si>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</si>
  <si>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</si>
  <si>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</si>
  <si>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</si>
  <si>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</si>
  <si>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</si>
  <si>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</si>
  <si>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</si>
  <si>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</si>
  <si>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</si>
  <si>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</si>
  <si>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</si>
  <si>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</si>
  <si>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</si>
  <si>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</si>
  <si>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</si>
  <si>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</si>
  <si>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</si>
  <si>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</si>
  <si>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</si>
  <si>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</si>
  <si>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</si>
  <si>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</si>
  <si>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</si>
  <si>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</si>
  <si>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</si>
  <si>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</si>
  <si>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</si>
  <si>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</si>
  <si>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</si>
  <si>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</si>
  <si>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</si>
  <si>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</si>
  <si>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</si>
  <si>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</si>
  <si>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</si>
  <si>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</si>
  <si>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</si>
  <si>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</si>
  <si>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</si>
  <si>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</si>
  <si>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</si>
  <si>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</si>
  <si>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</si>
  <si>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</si>
  <si>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</si>
  <si>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</si>
  <si>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</si>
  <si>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</si>
  <si>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</si>
  <si>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</si>
  <si>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</si>
  <si>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</si>
  <si>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</si>
  <si>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</si>
  <si>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</si>
  <si>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</si>
  <si>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</si>
  <si>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</si>
  <si>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</si>
  <si>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</si>
  <si>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</si>
  <si>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</si>
  <si>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</si>
  <si>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</si>
  <si>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</si>
  <si>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</si>
  <si>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</si>
  <si>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</si>
  <si>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</si>
  <si>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</si>
  <si>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</si>
  <si>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</si>
  <si>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</si>
  <si>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</si>
  <si>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</si>
  <si>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</si>
  <si>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</si>
  <si>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</si>
  <si>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</si>
  <si>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</si>
  <si>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</si>
  <si>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</si>
  <si>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</si>
  <si>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</si>
  <si>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</si>
  <si>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</si>
  <si>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</si>
  <si>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</si>
  <si>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</si>
  <si>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</si>
  <si>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</si>
  <si>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</si>
  <si>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</si>
  <si>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</si>
  <si>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</si>
  <si>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</si>
  <si>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</si>
  <si>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</si>
  <si>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</si>
  <si>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</si>
  <si>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</si>
  <si>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</si>
  <si>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</si>
  <si>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</si>
  <si>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</si>
  <si>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</si>
  <si>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</si>
  <si>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</si>
  <si>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</si>
  <si>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</si>
  <si>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</si>
  <si>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</si>
  <si>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</si>
  <si>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</si>
  <si>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</si>
  <si>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</si>
  <si>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</si>
  <si>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</si>
  <si>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</si>
  <si>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</si>
  <si>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</si>
  <si>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</si>
  <si>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</si>
  <si>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</si>
  <si>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</si>
  <si>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</si>
  <si>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</si>
  <si>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</si>
  <si>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</si>
  <si>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</si>
  <si>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</si>
  <si>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</si>
  <si>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</si>
  <si>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</si>
  <si>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</si>
  <si>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</si>
  <si>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</si>
  <si>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</si>
  <si>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</si>
  <si>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</si>
  <si>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</si>
  <si>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</si>
  <si>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</si>
  <si>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</si>
  <si>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</si>
  <si>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</si>
  <si>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</si>
  <si>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</si>
  <si>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</si>
  <si>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</si>
  <si>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</si>
  <si>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</si>
  <si>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</si>
  <si>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</si>
  <si>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</si>
  <si>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</si>
  <si>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</si>
  <si>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</si>
  <si>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</si>
  <si>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</si>
  <si>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</si>
  <si>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</si>
  <si>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</si>
  <si>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</si>
  <si>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</si>
  <si>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</si>
  <si>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</si>
  <si>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</si>
  <si>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</si>
  <si>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</si>
  <si>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</si>
  <si>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</si>
  <si>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</si>
  <si>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</si>
  <si>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</si>
  <si>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</si>
  <si>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</si>
  <si>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</si>
  <si>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</si>
  <si>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</si>
  <si>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</si>
  <si>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</si>
  <si>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</si>
  <si>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</si>
  <si>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</si>
  <si>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</si>
  <si>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</si>
  <si>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</si>
  <si>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</si>
  <si>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</si>
  <si>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</si>
  <si>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</si>
  <si>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</si>
  <si>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</si>
  <si>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</si>
  <si>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</si>
  <si>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</si>
  <si>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</si>
  <si>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</si>
  <si>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</si>
  <si>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</si>
  <si>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</si>
  <si>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</si>
  <si>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</si>
  <si>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</si>
  <si>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</si>
  <si>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</si>
  <si>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</si>
  <si>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</si>
  <si>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</si>
  <si>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</si>
  <si>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</si>
  <si>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</si>
  <si>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</si>
  <si>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</si>
  <si>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</si>
  <si>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</si>
  <si>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</si>
  <si>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</si>
  <si>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</si>
  <si>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</si>
  <si>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</si>
  <si>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</si>
  <si>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</si>
  <si>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</si>
  <si>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</si>
  <si>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</si>
  <si>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</si>
  <si>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</si>
  <si>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</si>
  <si>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</si>
  <si>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</si>
  <si>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</si>
  <si>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</si>
  <si>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</si>
  <si>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</si>
  <si>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</si>
  <si>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</si>
  <si>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</si>
  <si>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</si>
  <si>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</si>
  <si>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</si>
  <si>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</si>
  <si>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</si>
  <si>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</si>
  <si>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</si>
  <si>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</si>
  <si>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</si>
  <si>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</si>
  <si>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</si>
  <si>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</si>
  <si>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</si>
  <si>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</si>
  <si>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</si>
  <si>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</si>
  <si>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</si>
  <si>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</si>
  <si>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</si>
  <si>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</si>
  <si>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</si>
  <si>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</si>
  <si>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</si>
  <si>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</si>
  <si>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</si>
  <si>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</si>
  <si>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</si>
  <si>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</si>
  <si>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</si>
  <si>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</si>
  <si>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</si>
  <si>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</si>
  <si>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</si>
  <si>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</si>
  <si>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</si>
  <si>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</si>
  <si>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</si>
  <si>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</si>
  <si>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</si>
  <si>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</si>
  <si>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</si>
  <si>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</si>
  <si>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</si>
  <si>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</si>
  <si>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</si>
  <si>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</si>
  <si>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</si>
  <si>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</si>
  <si>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</si>
  <si>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</si>
  <si>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</si>
  <si>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</si>
  <si>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</si>
  <si>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</si>
  <si>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</si>
  <si>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</si>
  <si>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</si>
  <si>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</si>
  <si>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</si>
  <si>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</si>
  <si>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</si>
  <si>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</si>
  <si>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</si>
  <si>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</si>
  <si>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</si>
  <si>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</si>
  <si>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</si>
  <si>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</si>
  <si>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</si>
  <si>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</si>
  <si>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</si>
  <si>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</si>
  <si>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</si>
  <si>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</si>
  <si>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</si>
  <si>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</si>
  <si>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</si>
  <si>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</si>
  <si>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</si>
  <si>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</si>
  <si>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</si>
  <si>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</si>
  <si>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</si>
  <si>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</si>
  <si>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</si>
  <si>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</si>
  <si>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</si>
  <si>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</si>
  <si>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</si>
  <si>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</si>
  <si>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</si>
  <si>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</si>
  <si>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</si>
  <si>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</si>
  <si>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</si>
  <si>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</si>
  <si>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</si>
  <si>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</si>
  <si>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</si>
  <si>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</si>
  <si>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</si>
  <si>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</si>
  <si>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</si>
  <si>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</si>
  <si>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</si>
  <si>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</si>
  <si>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</si>
  <si>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</si>
  <si>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</si>
  <si>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</si>
  <si>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</si>
  <si>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</si>
  <si>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</si>
  <si>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</si>
  <si>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</si>
  <si>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</si>
  <si>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</si>
  <si>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</si>
  <si>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</si>
  <si>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</si>
  <si>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</si>
  <si>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</si>
  <si>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</si>
  <si>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</si>
  <si>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</si>
  <si>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</si>
  <si>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</si>
  <si>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</si>
  <si>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</si>
  <si>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</si>
  <si>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</si>
  <si>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</si>
  <si>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</si>
  <si>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</si>
  <si>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</si>
  <si>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</si>
  <si>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</si>
  <si>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</si>
  <si>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</si>
  <si>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</si>
  <si>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</si>
  <si>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</si>
  <si>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</si>
  <si>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</si>
  <si>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</si>
  <si>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</si>
  <si>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</si>
  <si>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</si>
  <si>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</si>
  <si>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</si>
  <si>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</si>
  <si>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</si>
  <si>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</si>
  <si>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</si>
  <si>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</si>
  <si>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</si>
  <si>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</si>
  <si>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</si>
  <si>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</si>
  <si>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</si>
  <si>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</si>
  <si>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</si>
  <si>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</si>
  <si>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</si>
  <si>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</si>
  <si>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</si>
  <si>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</si>
  <si>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</si>
  <si>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</si>
  <si>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</si>
  <si>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</si>
  <si>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</si>
  <si>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</si>
  <si>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</si>
  <si>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</si>
  <si>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</si>
  <si>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</si>
  <si>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</si>
  <si>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</si>
  <si>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</si>
  <si>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</si>
  <si>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</si>
  <si>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</si>
  <si>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</si>
  <si>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</si>
  <si>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</si>
  <si>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</si>
  <si>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</si>
  <si>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</si>
  <si>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</si>
  <si>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</si>
  <si>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</si>
  <si>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</si>
  <si>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</si>
  <si>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</si>
  <si>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</si>
  <si>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</si>
  <si>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</si>
  <si>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</si>
  <si>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</si>
  <si>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</si>
  <si>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</si>
  <si>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</si>
  <si>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</si>
  <si>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</si>
  <si>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</si>
  <si>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</si>
  <si>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</si>
  <si>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</si>
  <si>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</si>
  <si>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</si>
  <si>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</si>
  <si>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</si>
  <si>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</si>
  <si>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</si>
  <si>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</si>
  <si>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</si>
  <si>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</si>
  <si>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</si>
  <si>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</si>
  <si>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</si>
  <si>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</si>
  <si>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</si>
  <si>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</si>
  <si>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</si>
  <si>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</si>
  <si>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</si>
  <si>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</si>
  <si>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</si>
  <si>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</si>
  <si>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</si>
  <si>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</si>
  <si>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</si>
  <si>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</si>
  <si>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</si>
  <si>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</si>
  <si>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</si>
  <si>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</si>
  <si>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</si>
  <si>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</si>
  <si>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</si>
  <si>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</si>
  <si>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</si>
  <si>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</si>
  <si>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</si>
  <si>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</si>
  <si>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</si>
  <si>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</si>
  <si>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</si>
  <si>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</si>
  <si>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</si>
  <si>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</si>
  <si>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</si>
  <si>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</si>
  <si>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</si>
  <si>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</si>
  <si>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</si>
  <si>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</si>
  <si>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</si>
  <si>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</si>
  <si>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</si>
  <si>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</si>
  <si>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</si>
  <si>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</si>
  <si>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</si>
  <si>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</si>
  <si>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</si>
  <si>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</si>
  <si>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</si>
  <si>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</si>
  <si>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</si>
  <si>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</si>
  <si>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</si>
  <si>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</si>
  <si>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</si>
  <si>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</si>
  <si>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</si>
  <si>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</si>
  <si>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</si>
  <si>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</si>
  <si>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</si>
  <si>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</si>
  <si>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</si>
  <si>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</si>
  <si>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</si>
  <si>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</si>
  <si>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</si>
  <si>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</si>
  <si>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</si>
  <si>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</si>
  <si>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</si>
  <si>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</si>
  <si>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</si>
  <si>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</si>
  <si>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</si>
  <si>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</si>
  <si>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</si>
  <si>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</si>
  <si>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</si>
  <si>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</si>
  <si>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</si>
  <si>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</si>
  <si>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</si>
  <si>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</si>
  <si>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</si>
  <si>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</si>
  <si>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</si>
  <si>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</si>
  <si>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</si>
  <si>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</si>
  <si>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</si>
  <si>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</si>
  <si>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</si>
  <si>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</si>
  <si>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</si>
  <si>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</si>
  <si>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</si>
  <si>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</si>
  <si>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</si>
  <si>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</si>
  <si>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</si>
  <si>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</si>
  <si>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</si>
  <si>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</si>
  <si>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</si>
  <si>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</si>
  <si>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</si>
  <si>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</si>
  <si>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</si>
  <si>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</si>
  <si>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</si>
  <si>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</si>
  <si>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</si>
  <si>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</si>
  <si>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</si>
  <si>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</si>
  <si>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</si>
  <si>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</si>
  <si>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</si>
  <si>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</si>
  <si>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</si>
  <si>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</si>
  <si>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</si>
  <si>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</si>
  <si>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</si>
  <si>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</si>
  <si>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</si>
  <si>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</si>
  <si>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</si>
  <si>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</si>
  <si>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</si>
  <si>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</si>
  <si>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</si>
  <si>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</si>
  <si>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</si>
  <si>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</si>
  <si>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</si>
  <si>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</si>
  <si>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</si>
  <si>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</si>
  <si>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</si>
  <si>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</si>
  <si>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</si>
  <si>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</si>
  <si>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</si>
  <si>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</si>
  <si>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</si>
  <si>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</si>
  <si>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</si>
  <si>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</si>
  <si>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</si>
  <si>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</si>
  <si>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</si>
  <si>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</si>
  <si>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</si>
  <si>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</si>
  <si>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</si>
  <si>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</si>
  <si>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</si>
  <si>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</si>
  <si>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</si>
  <si>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</si>
  <si>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</si>
  <si>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</si>
  <si>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</si>
  <si>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</si>
  <si>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</si>
  <si>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</si>
  <si>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</si>
  <si>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</si>
  <si>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</si>
  <si>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</si>
  <si>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</si>
  <si>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</si>
  <si>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</si>
  <si>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</si>
  <si>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</si>
  <si>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</si>
  <si>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</si>
  <si>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</si>
  <si>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</si>
  <si>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</si>
  <si>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</si>
  <si>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</si>
  <si>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</si>
  <si>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</si>
  <si>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</si>
  <si>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</si>
  <si>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</si>
  <si>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</si>
  <si>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</si>
  <si>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</si>
  <si>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</si>
  <si>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</si>
  <si>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</si>
  <si>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</si>
  <si>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</si>
  <si>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</si>
  <si>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</si>
  <si>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</si>
  <si>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</si>
  <si>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</si>
  <si>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</si>
  <si>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</si>
  <si>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</si>
  <si>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</si>
  <si>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</si>
  <si>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</si>
  <si>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</si>
  <si>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</si>
  <si>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</si>
  <si>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</si>
  <si>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</si>
  <si>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</si>
  <si>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</si>
  <si>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</si>
  <si>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</si>
  <si>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</si>
  <si>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</si>
  <si>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</si>
  <si>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</si>
  <si>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</si>
  <si>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</si>
  <si>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</si>
  <si>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</si>
  <si>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</si>
  <si>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</si>
  <si>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</si>
  <si>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</si>
  <si>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</si>
  <si>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</si>
  <si>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</si>
  <si>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</si>
  <si>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</si>
  <si>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</si>
  <si>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</si>
  <si>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</si>
  <si>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</si>
  <si>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</si>
  <si>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</si>
  <si>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</si>
  <si>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</si>
  <si>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</si>
  <si>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</si>
  <si>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</si>
  <si>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</si>
  <si>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</si>
  <si>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</si>
  <si>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</si>
  <si>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</si>
  <si>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</si>
  <si>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</si>
  <si>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</si>
  <si>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</si>
  <si>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</si>
  <si>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</si>
  <si>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</si>
  <si>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</si>
  <si>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</si>
  <si>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</si>
  <si>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</si>
  <si>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</si>
  <si>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</si>
  <si>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</si>
  <si>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</si>
  <si>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</si>
  <si>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</si>
  <si>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</si>
  <si>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</si>
  <si>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</si>
  <si>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</si>
  <si>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</si>
  <si>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</si>
  <si>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</si>
  <si>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</si>
  <si>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</si>
  <si>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</si>
  <si>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</si>
  <si>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</si>
  <si>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</si>
  <si>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</si>
  <si>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</si>
  <si>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</si>
  <si>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</si>
  <si>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</si>
  <si>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</si>
  <si>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</si>
  <si>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</si>
  <si>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</si>
  <si>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</si>
  <si>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</si>
  <si>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</si>
  <si>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</si>
  <si>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</si>
  <si>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</si>
  <si>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</si>
  <si>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</si>
  <si>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</si>
  <si>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</si>
  <si>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</si>
  <si>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</si>
  <si>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</si>
  <si>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</si>
  <si>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</si>
  <si>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</si>
  <si>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</si>
  <si>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</si>
  <si>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</si>
  <si>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</si>
  <si>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</si>
  <si>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</si>
  <si>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</si>
  <si>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</si>
  <si>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</si>
  <si>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</si>
  <si>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</si>
  <si>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</si>
  <si>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</si>
  <si>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</si>
  <si>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</si>
  <si>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</si>
  <si>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</si>
  <si>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</si>
  <si>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</si>
  <si>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</si>
  <si>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</si>
  <si>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</si>
  <si>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</si>
  <si>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</si>
  <si>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</si>
  <si>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</si>
  <si>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</si>
  <si>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</si>
  <si>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</si>
  <si>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</si>
  <si>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</si>
  <si>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</si>
  <si>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</si>
  <si>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</si>
  <si>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</si>
  <si>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</si>
  <si>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</si>
  <si>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</si>
  <si>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</si>
  <si>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</si>
  <si>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</si>
  <si>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</si>
  <si>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</si>
  <si>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</si>
  <si>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</si>
  <si>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</si>
  <si>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</si>
  <si>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</si>
  <si>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</si>
  <si>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</si>
  <si>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</si>
  <si>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</si>
  <si>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</si>
  <si>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</si>
  <si>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</si>
  <si>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</si>
  <si>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</si>
  <si>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</si>
  <si>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</si>
  <si>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</si>
  <si>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</si>
  <si>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</si>
  <si>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</si>
  <si>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</si>
  <si>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</si>
  <si>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</si>
  <si>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</si>
  <si>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</si>
  <si>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</si>
  <si>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</si>
  <si>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</si>
  <si>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</si>
  <si>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</si>
  <si>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</si>
  <si>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</si>
  <si>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</si>
  <si>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</si>
  <si>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</si>
  <si>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</si>
  <si>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</si>
  <si>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</si>
  <si>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</si>
  <si>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</si>
  <si>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</si>
  <si>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</si>
  <si>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</si>
  <si>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</si>
  <si>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</si>
  <si>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</si>
  <si>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</si>
  <si>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</si>
  <si>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</si>
  <si>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</si>
  <si>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</si>
  <si>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</si>
  <si>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</si>
  <si>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</si>
  <si>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</si>
  <si>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</si>
  <si>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</si>
  <si>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</si>
  <si>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</si>
  <si>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</si>
  <si>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</si>
  <si>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</si>
  <si>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</si>
  <si>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</si>
  <si>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</si>
  <si>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</si>
  <si>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</si>
  <si>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</si>
  <si>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</si>
  <si>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</si>
  <si>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</si>
  <si>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</si>
  <si>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</si>
  <si>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</si>
  <si>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</si>
  <si>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</si>
  <si>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</si>
  <si>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</si>
  <si>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</si>
  <si>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</si>
  <si>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</si>
  <si>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</si>
  <si>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</si>
  <si>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</si>
  <si>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</si>
  <si>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</si>
  <si>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</si>
  <si>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</si>
  <si>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</si>
  <si>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</si>
  <si>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</si>
  <si>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</si>
  <si>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</si>
  <si>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</si>
  <si>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</si>
  <si>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</si>
  <si>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</si>
  <si>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</si>
  <si>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</si>
  <si>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</si>
  <si>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</si>
  <si>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</si>
  <si>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</si>
  <si>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</si>
  <si>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</si>
  <si>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</si>
  <si>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</si>
  <si>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</si>
  <si>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</si>
  <si>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</si>
  <si>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</si>
  <si>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</si>
  <si>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</si>
  <si>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</si>
  <si>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</si>
  <si>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</si>
  <si>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</si>
  <si>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</si>
  <si>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</si>
  <si>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</si>
  <si>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</si>
  <si>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</si>
  <si>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</si>
  <si>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</si>
  <si>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</si>
  <si>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</si>
  <si>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</si>
  <si>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</si>
  <si>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</si>
  <si>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</si>
  <si>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</si>
  <si>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</si>
  <si>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</si>
  <si>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</si>
  <si>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</si>
  <si>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</si>
  <si>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</si>
  <si>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</si>
  <si>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</si>
  <si>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</si>
  <si>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</si>
  <si>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</si>
  <si>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</si>
  <si>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</si>
  <si>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</si>
  <si>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</si>
  <si>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</si>
  <si>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</si>
  <si>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</si>
  <si>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</si>
  <si>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</si>
  <si>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</si>
  <si>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</si>
  <si>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</si>
  <si>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</si>
  <si>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</si>
  <si>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</si>
  <si>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</si>
  <si>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</si>
  <si>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</si>
  <si>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</si>
  <si>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</si>
  <si>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</si>
  <si>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</si>
  <si>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</si>
  <si>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</si>
  <si>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</si>
  <si>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</si>
  <si>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</si>
  <si>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</si>
  <si>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</si>
  <si>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</si>
  <si>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</si>
  <si>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</si>
  <si>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</si>
  <si>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</si>
  <si>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</si>
  <si>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</si>
  <si>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</si>
  <si>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</si>
  <si>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</si>
  <si>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</si>
  <si>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</si>
  <si>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</si>
  <si>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</si>
  <si>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</si>
  <si>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</si>
  <si>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</si>
  <si>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</si>
  <si>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</si>
  <si>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</si>
  <si>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</si>
  <si>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</si>
  <si>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</si>
  <si>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</si>
  <si>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</si>
  <si>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</si>
  <si>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</si>
  <si>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</si>
  <si>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</si>
  <si>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</si>
  <si>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</si>
  <si>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</si>
  <si>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</si>
  <si>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</si>
  <si>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</si>
  <si>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</si>
  <si>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</si>
  <si>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</si>
  <si>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</si>
  <si>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</si>
  <si>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</si>
  <si>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</si>
  <si>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</si>
  <si>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</si>
  <si>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</si>
  <si>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</si>
  <si>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</si>
  <si>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</si>
  <si>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</si>
  <si>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</si>
  <si>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</si>
  <si>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</si>
  <si>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</si>
  <si>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</si>
  <si>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</si>
  <si>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</si>
  <si>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</si>
  <si>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</si>
  <si>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</si>
  <si>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</si>
  <si>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</si>
  <si>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</si>
  <si>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</si>
  <si>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</si>
  <si>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</si>
  <si>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</si>
  <si>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</si>
  <si>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</si>
  <si>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</si>
  <si>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</si>
  <si>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</si>
  <si>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</si>
  <si>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</si>
  <si>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</si>
  <si>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</si>
  <si>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</si>
  <si>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</si>
  <si>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</si>
  <si>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</si>
  <si>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</si>
  <si>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</si>
  <si>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</si>
  <si>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</si>
  <si>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</si>
  <si>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</si>
  <si>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</si>
  <si>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</si>
  <si>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</si>
  <si>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</si>
  <si>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</si>
  <si>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</si>
  <si>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</si>
  <si>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</si>
  <si>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</si>
  <si>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</si>
  <si>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</si>
  <si>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</si>
  <si>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</si>
  <si>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</si>
  <si>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</si>
  <si>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</si>
  <si>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</si>
  <si>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</si>
  <si>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</si>
  <si>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</si>
  <si>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</si>
  <si>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</si>
  <si>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</si>
  <si>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</si>
  <si>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</si>
  <si>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</si>
  <si>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</si>
  <si>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</si>
  <si>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</si>
  <si>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</si>
  <si>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</si>
  <si>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</si>
  <si>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</si>
  <si>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</si>
  <si>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</si>
  <si>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</si>
  <si>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</si>
  <si>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</si>
  <si>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</si>
  <si>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</si>
  <si>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</si>
  <si>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</si>
  <si>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</si>
  <si>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</si>
  <si>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</si>
  <si>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</si>
  <si>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</si>
  <si>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</si>
  <si>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</si>
  <si>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</si>
  <si>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</si>
  <si>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</si>
  <si>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</si>
  <si>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</si>
  <si>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</si>
  <si>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</si>
  <si>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</si>
  <si>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</si>
  <si>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</si>
  <si>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</si>
  <si>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</si>
  <si>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</si>
  <si>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</si>
  <si>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</si>
  <si>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</si>
  <si>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</si>
  <si>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</si>
  <si>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</si>
  <si>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</si>
  <si>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</si>
  <si>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</si>
  <si>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</si>
  <si>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</si>
  <si>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</si>
  <si>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</si>
  <si>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</si>
  <si>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</si>
  <si>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</si>
  <si>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</si>
  <si>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</si>
  <si>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</si>
  <si>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</si>
  <si>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</si>
  <si>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</si>
  <si>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</si>
  <si>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</si>
  <si>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</si>
  <si>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</si>
  <si>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</si>
  <si>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</si>
  <si>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</si>
  <si>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</si>
  <si>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</si>
  <si>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</si>
  <si>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</si>
  <si>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</si>
  <si>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</si>
  <si>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</si>
  <si>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</si>
  <si>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</si>
  <si>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</si>
  <si>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</si>
  <si>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</si>
  <si>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</si>
  <si>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</si>
  <si>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</si>
  <si>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</si>
  <si>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</si>
  <si>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</si>
  <si>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</si>
  <si>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</si>
  <si>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</si>
  <si>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</si>
  <si>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</si>
  <si>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</si>
  <si>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</si>
  <si>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</si>
  <si>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</si>
  <si>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</si>
  <si>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</si>
  <si>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</si>
  <si>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</si>
  <si>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</si>
  <si>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</si>
  <si>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</si>
  <si>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</si>
  <si>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</si>
  <si>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</si>
  <si>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</si>
  <si>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</si>
  <si>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</si>
  <si>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</si>
  <si>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</si>
  <si>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</si>
  <si>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</si>
  <si>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</si>
  <si>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</si>
  <si>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</si>
  <si>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</si>
  <si>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</si>
  <si>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</si>
  <si>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</si>
  <si>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</si>
  <si>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</si>
  <si>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</si>
  <si>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</si>
  <si>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</si>
  <si>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</si>
  <si>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</si>
  <si>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</si>
  <si>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</si>
  <si>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</si>
  <si>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</si>
  <si>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</si>
  <si>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</si>
  <si>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</si>
  <si>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</si>
  <si>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</si>
  <si>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</si>
  <si>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</si>
  <si>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</si>
  <si>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</si>
  <si>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</si>
  <si>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</si>
  <si>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</si>
  <si>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</si>
  <si>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</si>
  <si>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</si>
  <si>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</si>
  <si>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</si>
  <si>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</si>
  <si>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</si>
  <si>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</si>
  <si>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</si>
  <si>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</si>
  <si>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</si>
  <si>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</si>
  <si>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</si>
  <si>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</si>
  <si>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</si>
  <si>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</si>
  <si>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</si>
  <si>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</si>
  <si>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</si>
  <si>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</si>
  <si>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</si>
  <si>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</si>
  <si>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</si>
  <si>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</si>
  <si>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</si>
  <si>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</si>
  <si>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</si>
  <si>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</si>
  <si>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</si>
  <si>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</si>
  <si>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</si>
  <si>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</si>
  <si>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</si>
  <si>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</si>
  <si>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</si>
  <si>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</si>
  <si>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</si>
  <si>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</si>
  <si>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</si>
  <si>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</si>
  <si>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</si>
  <si>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</si>
  <si>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</si>
  <si>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</si>
  <si>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</si>
  <si>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</si>
  <si>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</si>
  <si>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</si>
  <si>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</si>
  <si>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</si>
  <si>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</si>
  <si>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</si>
  <si>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</si>
  <si>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</si>
  <si>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</si>
  <si>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</si>
  <si>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</si>
  <si>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</si>
  <si>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</si>
  <si>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</si>
  <si>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</si>
  <si>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</si>
  <si>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</si>
  <si>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</si>
  <si>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</si>
  <si>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</si>
  <si>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</si>
  <si>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</si>
  <si>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</si>
  <si>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</si>
  <si>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</si>
  <si>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</si>
  <si>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</si>
  <si>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</si>
  <si>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</si>
  <si>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</si>
  <si>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</si>
  <si>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</si>
  <si>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</si>
  <si>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</si>
  <si>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</si>
  <si>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</si>
  <si>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</si>
  <si>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</si>
  <si>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</si>
  <si>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</si>
  <si>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</si>
  <si>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</si>
  <si>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</si>
  <si>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</si>
  <si>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</si>
  <si>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</si>
  <si>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</si>
  <si>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</si>
  <si>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</si>
  <si>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</si>
  <si>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</si>
  <si>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</si>
  <si>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</si>
  <si>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</si>
  <si>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</si>
  <si>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</si>
  <si>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</si>
  <si>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</si>
  <si>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</si>
  <si>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</si>
  <si>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</si>
  <si>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</si>
  <si>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</si>
  <si>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</si>
  <si>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</si>
  <si>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</si>
  <si>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</si>
  <si>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</si>
  <si>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</si>
  <si>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</si>
  <si>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</si>
  <si>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</si>
  <si>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</si>
  <si>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</si>
  <si>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</si>
  <si>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</si>
  <si>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</si>
  <si>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</si>
  <si>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</si>
  <si>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</si>
  <si>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</si>
  <si>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</si>
  <si>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</si>
  <si>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</si>
  <si>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</si>
  <si>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</si>
  <si>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</si>
  <si>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</si>
  <si>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</si>
  <si>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</si>
  <si>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</si>
  <si>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</si>
  <si>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</si>
  <si>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</si>
  <si>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</si>
  <si>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</si>
  <si>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</si>
  <si>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</si>
  <si>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</si>
  <si>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</si>
  <si>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</si>
  <si>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</si>
  <si>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</si>
  <si>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</si>
  <si>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</si>
  <si>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</si>
  <si>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</si>
  <si>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</si>
  <si>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</si>
  <si>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</si>
  <si>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</si>
  <si>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</si>
  <si>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</si>
  <si>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</si>
  <si>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</si>
  <si>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</si>
  <si>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</si>
  <si>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</si>
  <si>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</si>
  <si>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</si>
  <si>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</si>
  <si>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</si>
  <si>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</si>
  <si>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</si>
  <si>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</si>
  <si>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</si>
  <si>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</si>
  <si>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</si>
  <si>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</si>
  <si>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</si>
  <si>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</si>
  <si>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</si>
  <si>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</si>
  <si>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</si>
  <si>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</si>
  <si>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</si>
  <si>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</si>
  <si>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</si>
  <si>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</si>
  <si>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</si>
  <si>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</si>
  <si>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</si>
  <si>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</si>
  <si>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</si>
  <si>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</si>
  <si>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</si>
  <si>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</si>
  <si>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</si>
  <si>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</si>
  <si>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</si>
  <si>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</si>
  <si>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</si>
  <si>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</si>
  <si>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</si>
  <si>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</si>
  <si>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</si>
  <si>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</si>
  <si>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</si>
  <si>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</si>
  <si>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</si>
  <si>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</si>
  <si>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</si>
  <si>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</si>
  <si>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</si>
  <si>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</si>
  <si>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</si>
  <si>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</si>
  <si>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</si>
  <si>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</si>
  <si>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</si>
  <si>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</si>
  <si>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</si>
  <si>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</si>
  <si>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</si>
  <si>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</si>
  <si>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</si>
  <si>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</si>
  <si>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</si>
  <si>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</si>
  <si>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</si>
  <si>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</si>
  <si>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</si>
  <si>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</si>
  <si>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</si>
  <si>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</si>
  <si>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</si>
  <si>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</si>
  <si>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</si>
  <si>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</si>
  <si>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</si>
  <si>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</si>
  <si>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</si>
  <si>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</si>
  <si>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</si>
  <si>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</si>
  <si>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</si>
  <si>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</si>
  <si>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</si>
  <si>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</si>
  <si>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</si>
  <si>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</si>
  <si>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</si>
  <si>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</si>
  <si>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</si>
  <si>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</si>
  <si>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</si>
  <si>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</si>
  <si>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</si>
  <si>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</si>
  <si>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</si>
  <si>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</si>
  <si>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</si>
  <si>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</si>
  <si>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</si>
  <si>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</si>
  <si>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</si>
  <si>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</si>
  <si>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</si>
  <si>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</si>
  <si>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</si>
  <si>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</si>
  <si>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</si>
  <si>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</si>
  <si>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</si>
  <si>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</si>
  <si>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</si>
  <si>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</si>
  <si>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</si>
  <si>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</si>
  <si>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</si>
  <si>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</si>
  <si>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</si>
  <si>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</si>
  <si>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</si>
  <si>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</si>
  <si>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</si>
  <si>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</si>
  <si>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</si>
  <si>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</si>
  <si>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</si>
  <si>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</si>
  <si>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</si>
  <si>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</si>
  <si>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</si>
  <si>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</si>
  <si>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</si>
  <si>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</si>
  <si>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</si>
  <si>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</si>
  <si>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</si>
  <si>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</si>
  <si>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</si>
  <si>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</si>
  <si>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</si>
  <si>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</si>
  <si>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</si>
  <si>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</si>
  <si>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</si>
  <si>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</si>
  <si>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</si>
  <si>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</si>
  <si>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</si>
  <si>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</si>
  <si>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</si>
  <si>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</si>
  <si>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</si>
  <si>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</si>
  <si>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</si>
  <si>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</si>
  <si>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</si>
  <si>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</si>
  <si>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</si>
  <si>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</si>
  <si>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</si>
  <si>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</si>
  <si>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</si>
  <si>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</si>
  <si>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</si>
  <si>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</si>
  <si>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</si>
  <si>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</si>
  <si>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</si>
  <si>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</si>
  <si>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</si>
  <si>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</si>
  <si>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</si>
  <si>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</si>
  <si>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</si>
  <si>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</si>
  <si>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</si>
  <si>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</si>
  <si>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</si>
  <si>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</si>
  <si>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</si>
  <si>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</si>
  <si>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</si>
  <si>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</si>
  <si>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</si>
  <si>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</si>
  <si>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</si>
  <si>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</si>
  <si>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</si>
  <si>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</si>
  <si>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</si>
  <si>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</si>
  <si>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</si>
  <si>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</si>
  <si>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</si>
  <si>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</si>
  <si>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</si>
  <si>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</si>
  <si>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</si>
  <si>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</si>
  <si>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</si>
  <si>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</si>
  <si>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</si>
  <si>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</si>
  <si>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</si>
  <si>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</si>
  <si>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</si>
  <si>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</si>
  <si>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</si>
  <si>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</si>
  <si>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</si>
  <si>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</si>
  <si>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</si>
  <si>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</si>
  <si>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</si>
  <si>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</si>
  <si>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</si>
  <si>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</si>
  <si>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</si>
  <si>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</si>
  <si>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</si>
  <si>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</si>
  <si>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</si>
  <si>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</si>
  <si>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</si>
  <si>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</si>
  <si>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</si>
  <si>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</si>
  <si>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</si>
  <si>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</si>
  <si>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</si>
  <si>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</si>
  <si>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</si>
  <si>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</si>
  <si>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</si>
  <si>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</si>
  <si>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</si>
  <si>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</si>
  <si>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</si>
  <si>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</si>
  <si>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</si>
  <si>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</si>
  <si>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</si>
  <si>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</si>
  <si>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</si>
  <si>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</si>
  <si>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</si>
  <si>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</si>
  <si>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</si>
  <si>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</si>
  <si>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</si>
  <si>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</si>
  <si>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</si>
  <si>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</si>
  <si>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</si>
  <si>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</si>
  <si>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</si>
  <si>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</si>
  <si>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</si>
  <si>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</si>
  <si>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</si>
  <si>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</si>
  <si>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</si>
  <si>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</si>
  <si>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</si>
  <si>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</si>
  <si>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</si>
  <si>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</si>
  <si>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</si>
  <si>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</si>
  <si>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</si>
  <si>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</si>
  <si>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</si>
  <si>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</si>
  <si>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</si>
  <si>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</si>
  <si>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</si>
  <si>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</si>
  <si>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</si>
  <si>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</si>
  <si>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</si>
  <si>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</si>
  <si>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</si>
  <si>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</si>
  <si>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</si>
  <si>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</si>
  <si>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</si>
  <si>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</si>
  <si>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</si>
  <si>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</si>
  <si>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</si>
  <si>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</si>
  <si>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</si>
  <si>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</si>
  <si>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</si>
  <si>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</si>
  <si>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</si>
  <si>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</si>
  <si>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</si>
  <si>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</si>
  <si>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</si>
  <si>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</si>
  <si>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</si>
  <si>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</si>
  <si>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</si>
  <si>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</si>
  <si>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</si>
  <si>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</si>
  <si>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</si>
  <si>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</si>
  <si>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</si>
  <si>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</si>
  <si>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</si>
  <si>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</si>
  <si>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</si>
  <si>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</si>
  <si>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</si>
  <si>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</si>
  <si>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</si>
  <si>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</si>
  <si>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</si>
  <si>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</si>
  <si>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</si>
  <si>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</si>
  <si>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</si>
  <si>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</si>
  <si>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</si>
  <si>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</si>
  <si>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</si>
  <si>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</si>
  <si>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</si>
  <si>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</si>
  <si>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</si>
  <si>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</si>
  <si>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</si>
  <si>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</si>
  <si>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</si>
  <si>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</si>
  <si>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</si>
  <si>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</si>
  <si>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</si>
  <si>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</si>
  <si>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</si>
  <si>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</si>
  <si>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</si>
  <si>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</si>
  <si>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</si>
  <si>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</si>
  <si>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</si>
  <si>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</si>
  <si>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</si>
  <si>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</si>
  <si>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</si>
  <si>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</si>
  <si>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</si>
  <si>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</si>
  <si>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</si>
  <si>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</si>
  <si>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</si>
  <si>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</si>
  <si>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</si>
  <si>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</si>
  <si>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</si>
  <si>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</si>
  <si>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</si>
  <si>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</si>
  <si>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</si>
  <si>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</si>
  <si>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</si>
  <si>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</si>
  <si>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</si>
  <si>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</si>
  <si>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</si>
  <si>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</si>
  <si>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</si>
  <si>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</si>
  <si>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</si>
  <si>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</si>
  <si>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</si>
  <si>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</si>
  <si>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</si>
  <si>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</si>
  <si>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</si>
  <si>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</si>
  <si>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</si>
  <si>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</si>
  <si>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</si>
  <si>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</si>
  <si>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</si>
  <si>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</si>
  <si>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</si>
  <si>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</si>
  <si>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</si>
  <si>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</si>
  <si>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</si>
  <si>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</si>
  <si>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</si>
  <si>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</si>
  <si>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</si>
  <si>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</si>
  <si>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</si>
  <si>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</si>
  <si>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</si>
  <si>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</si>
  <si>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</si>
  <si>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</si>
  <si>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</si>
  <si>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</si>
  <si>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</si>
  <si>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</si>
  <si>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</si>
  <si>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</si>
  <si>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</si>
  <si>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</si>
  <si>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</si>
  <si>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</si>
  <si>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</si>
  <si>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</si>
  <si>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</si>
  <si>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</si>
  <si>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</si>
  <si>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</si>
  <si>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</si>
  <si>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</si>
  <si>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</si>
  <si>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</si>
  <si>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</si>
  <si>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</si>
  <si>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</si>
  <si>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</si>
  <si>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</si>
  <si>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</si>
  <si>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</si>
  <si>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</si>
  <si>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</si>
  <si>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</si>
  <si>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</si>
  <si>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</si>
  <si>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</si>
  <si>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</si>
  <si>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</si>
  <si>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</si>
  <si>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</si>
  <si>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</si>
  <si>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</si>
  <si>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</si>
  <si>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</si>
  <si>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</si>
  <si>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</si>
  <si>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</si>
  <si>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</si>
  <si>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</si>
  <si>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</si>
  <si>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</si>
  <si>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</si>
  <si>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</si>
  <si>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</si>
  <si>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</si>
  <si>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</si>
  <si>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</si>
  <si>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</si>
  <si>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</si>
  <si>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</si>
  <si>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</si>
  <si>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</si>
  <si>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</si>
  <si>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</si>
  <si>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</si>
  <si>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</si>
  <si>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</si>
  <si>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</si>
  <si>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</si>
  <si>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</si>
  <si>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</si>
  <si>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</si>
  <si>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</si>
  <si>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</si>
  <si>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</si>
  <si>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</si>
  <si>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</si>
  <si>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</si>
  <si>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</si>
  <si>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</si>
  <si>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</si>
  <si>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</si>
  <si>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</si>
  <si>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</si>
  <si>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</si>
  <si>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</si>
  <si>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</si>
  <si>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</si>
  <si>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</si>
  <si>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</si>
  <si>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</si>
  <si>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</si>
  <si>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</si>
  <si>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</si>
  <si>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</si>
  <si>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</si>
  <si>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</si>
  <si>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</si>
  <si>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</si>
  <si>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</si>
  <si>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</si>
  <si>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</si>
  <si>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</si>
  <si>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</si>
  <si>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</si>
  <si>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</si>
  <si>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</si>
  <si>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</si>
  <si>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</si>
  <si>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</si>
  <si>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</si>
  <si>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</si>
  <si>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</si>
  <si>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</si>
  <si>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</si>
  <si>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</si>
  <si>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</si>
  <si>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</si>
  <si>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</si>
  <si>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</si>
  <si>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</si>
  <si>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</si>
  <si>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</si>
  <si>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</si>
  <si>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</si>
  <si>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</si>
  <si>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</si>
  <si>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</si>
  <si>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</si>
  <si>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</si>
  <si>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</si>
  <si>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</si>
  <si>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</si>
  <si>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</si>
  <si>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</si>
  <si>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</si>
  <si>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</si>
  <si>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</si>
  <si>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</si>
  <si>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</si>
  <si>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</si>
  <si>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</si>
  <si>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</si>
  <si>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</si>
  <si>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</si>
  <si>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</si>
  <si>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</si>
  <si>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</si>
  <si>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</si>
  <si>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</si>
  <si>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</si>
  <si>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</si>
  <si>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</si>
  <si>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</si>
  <si>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</si>
  <si>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</si>
  <si>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</si>
  <si>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</si>
  <si>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</si>
  <si>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</si>
  <si>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</si>
  <si>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</si>
  <si>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</si>
  <si>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</si>
  <si>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</si>
  <si>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</si>
  <si>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</si>
  <si>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</si>
  <si>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</si>
  <si>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</si>
  <si>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</si>
  <si>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</si>
  <si>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</si>
  <si>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</si>
  <si>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</si>
  <si>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</si>
  <si>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</si>
  <si>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</si>
  <si>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</si>
  <si>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</si>
  <si>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</si>
  <si>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</si>
  <si>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</si>
  <si>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</si>
  <si>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</si>
  <si>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</si>
  <si>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</si>
  <si>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</si>
  <si>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</si>
  <si>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</si>
  <si>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</si>
  <si>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</si>
  <si>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</si>
  <si>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</si>
  <si>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</si>
  <si>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</si>
  <si>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</si>
  <si>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</si>
  <si>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</si>
  <si>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</si>
  <si>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</si>
  <si>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</si>
  <si>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</si>
  <si>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</si>
  <si>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</si>
  <si>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</si>
  <si>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</si>
  <si>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</si>
  <si>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</si>
  <si>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</si>
  <si>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</si>
  <si>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</si>
  <si>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</si>
  <si>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</si>
  <si>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</si>
  <si>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</si>
  <si>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</si>
  <si>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</si>
  <si>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</si>
  <si>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</si>
  <si>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</si>
  <si>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</si>
  <si>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</si>
  <si>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</si>
  <si>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</si>
  <si>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</si>
  <si>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</si>
  <si>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</si>
  <si>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</si>
  <si>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</si>
  <si>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</si>
  <si>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</si>
  <si>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</si>
  <si>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</si>
  <si>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</si>
  <si>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</si>
  <si>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</si>
  <si>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</si>
  <si>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</si>
  <si>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</si>
  <si>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</si>
  <si>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</si>
  <si>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</si>
  <si>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</si>
  <si>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</si>
  <si>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</si>
  <si>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</si>
  <si>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</si>
  <si>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</si>
  <si>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</si>
  <si>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</si>
  <si>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</si>
  <si>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</si>
  <si>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</si>
  <si>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</si>
  <si>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</si>
  <si>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</si>
  <si>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</si>
  <si>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</si>
  <si>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</si>
  <si>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</si>
  <si>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</si>
  <si>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</si>
  <si>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</si>
  <si>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</si>
  <si>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</si>
  <si>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</si>
  <si>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</si>
  <si>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</si>
  <si>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</si>
  <si>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</si>
  <si>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</si>
  <si>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</si>
  <si>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</si>
  <si>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</si>
  <si>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</si>
  <si>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</si>
  <si>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</si>
  <si>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</si>
  <si>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</si>
  <si>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</si>
  <si>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</si>
  <si>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</si>
  <si>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</si>
  <si>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</si>
  <si>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</si>
  <si>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</si>
  <si>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</si>
  <si>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</si>
  <si>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</si>
  <si>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</si>
  <si>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</si>
  <si>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</si>
  <si>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</si>
  <si>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</si>
  <si>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</si>
  <si>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</si>
  <si>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</si>
  <si>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</si>
  <si>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</si>
  <si>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</si>
  <si>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</si>
  <si>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</si>
  <si>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</si>
  <si>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</si>
  <si>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</si>
  <si>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</si>
  <si>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</si>
  <si>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</si>
  <si>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</si>
  <si>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</si>
  <si>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</si>
  <si>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</si>
  <si>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</si>
  <si>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</si>
  <si>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</si>
  <si>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</si>
  <si>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</si>
  <si>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</si>
  <si>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</si>
  <si>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</si>
  <si>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</si>
  <si>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</si>
  <si>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</si>
  <si>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</si>
  <si>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</si>
  <si>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</si>
  <si>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</si>
  <si>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</si>
  <si>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</si>
  <si>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</si>
  <si>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</si>
  <si>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</si>
  <si>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</si>
  <si>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</si>
  <si>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</si>
  <si>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</si>
  <si>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</si>
  <si>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</si>
  <si>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</si>
  <si>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</si>
  <si>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</si>
  <si>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</si>
  <si>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</si>
  <si>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</si>
  <si>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</si>
  <si>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</si>
  <si>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</si>
  <si>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</si>
  <si>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</si>
  <si>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</si>
  <si>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</si>
  <si>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</si>
  <si>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</si>
  <si>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</si>
  <si>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</si>
  <si>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</si>
  <si>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</si>
  <si>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</si>
  <si>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</si>
  <si>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</si>
  <si>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</si>
  <si>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</si>
  <si>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</si>
  <si>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</si>
  <si>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</si>
  <si>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</si>
  <si>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</si>
  <si>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</si>
  <si>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</si>
  <si>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</si>
  <si>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</si>
  <si>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</si>
  <si>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</si>
  <si>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</si>
  <si>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</si>
  <si>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</si>
  <si>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</si>
  <si>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</si>
  <si>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</si>
  <si>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</si>
  <si>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</si>
  <si>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</si>
  <si>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</si>
  <si>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</si>
  <si>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</si>
  <si>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</si>
  <si>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</si>
  <si>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</si>
  <si>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</si>
  <si>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</si>
  <si>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</si>
  <si>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</si>
  <si>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</si>
  <si>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</si>
  <si>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</si>
  <si>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</si>
  <si>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</si>
  <si>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</si>
  <si>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</si>
  <si>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</si>
  <si>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</si>
  <si>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</si>
  <si>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</si>
  <si>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</si>
  <si>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</si>
  <si>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</si>
  <si>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</si>
  <si>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</si>
  <si>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</si>
  <si>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</si>
  <si>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</si>
  <si>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</si>
  <si>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</si>
  <si>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</si>
  <si>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</si>
  <si>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</si>
  <si>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</si>
  <si>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</si>
  <si>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</si>
  <si>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</si>
  <si>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</si>
  <si>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</si>
  <si>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</si>
  <si>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</si>
  <si>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</si>
  <si>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</si>
  <si>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</si>
  <si>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</si>
  <si>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</si>
  <si>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</si>
  <si>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</si>
  <si>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</si>
  <si>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</si>
  <si>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</si>
  <si>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</si>
  <si>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</si>
  <si>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</si>
  <si>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</si>
  <si>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</si>
  <si>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</si>
  <si>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</si>
  <si>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</si>
  <si>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</si>
  <si>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</si>
  <si>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</si>
  <si>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</si>
  <si>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</si>
  <si>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</si>
  <si>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</si>
  <si>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</si>
  <si>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</si>
  <si>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</si>
  <si>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</si>
  <si>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</si>
  <si>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</si>
  <si>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</si>
  <si>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</si>
  <si>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</si>
  <si>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</si>
  <si>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</si>
  <si>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</si>
  <si>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</si>
  <si>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</si>
  <si>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</si>
  <si>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</si>
  <si>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</si>
  <si>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</si>
  <si>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</si>
  <si>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</si>
  <si>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</si>
  <si>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</si>
  <si>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</si>
  <si>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</si>
  <si>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</si>
  <si>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</si>
  <si>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</si>
  <si>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</si>
  <si>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</si>
  <si>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</si>
  <si>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</si>
  <si>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</si>
  <si>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</si>
  <si>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</si>
  <si>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</si>
  <si>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</si>
  <si>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</si>
  <si>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</si>
  <si>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</si>
  <si>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</si>
  <si>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</si>
  <si>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</si>
  <si>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</si>
  <si>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</si>
  <si>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</si>
  <si>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</si>
  <si>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</si>
  <si>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</si>
  <si>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</si>
  <si>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</si>
  <si>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</si>
  <si>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</si>
  <si>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</si>
  <si>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</si>
  <si>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</si>
  <si>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</si>
  <si>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</si>
  <si>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</si>
  <si>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</si>
  <si>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</si>
  <si>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</si>
  <si>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</si>
  <si>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</si>
  <si>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</si>
  <si>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</si>
  <si>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</si>
  <si>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</si>
  <si>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</si>
  <si>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</si>
  <si>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</si>
  <si>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</si>
  <si>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</si>
  <si>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</si>
  <si>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</si>
  <si>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</si>
  <si>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</si>
  <si>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</si>
  <si>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</si>
  <si>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</si>
  <si>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</si>
  <si>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</si>
  <si>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</si>
  <si>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</si>
  <si>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</si>
  <si>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</si>
  <si>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</si>
  <si>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</si>
  <si>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</si>
  <si>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</si>
  <si>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</si>
  <si>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</si>
  <si>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</si>
  <si>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</si>
  <si>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</si>
  <si>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</si>
  <si>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</si>
  <si>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</si>
  <si>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</si>
  <si>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</si>
  <si>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</si>
  <si>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</si>
  <si>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</si>
  <si>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</si>
  <si>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</si>
  <si>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</si>
  <si>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</si>
  <si>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</si>
  <si>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</si>
  <si>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</si>
  <si>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</si>
  <si>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</si>
  <si>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</si>
  <si>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</si>
  <si>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</si>
  <si>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</si>
  <si>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</si>
  <si>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</si>
  <si>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</si>
  <si>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</si>
  <si>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</si>
  <si>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</si>
  <si>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</si>
  <si>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</si>
  <si>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</si>
  <si>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</si>
  <si>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</si>
  <si>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</si>
  <si>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</si>
  <si>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</si>
  <si>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</si>
  <si>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</si>
  <si>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</si>
  <si>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</si>
  <si>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</si>
  <si>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</si>
  <si>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</si>
  <si>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</si>
  <si>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</si>
  <si>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</si>
  <si>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</si>
  <si>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</si>
  <si>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</si>
  <si>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</si>
  <si>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</si>
  <si>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</si>
  <si>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</si>
  <si>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</si>
  <si>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</si>
  <si>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</si>
  <si>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</si>
  <si>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</si>
  <si>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</si>
  <si>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</si>
  <si>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</si>
  <si>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</si>
  <si>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</si>
  <si>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</si>
  <si>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</si>
  <si>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</si>
  <si>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</si>
  <si>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</si>
  <si>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</si>
  <si>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</si>
  <si>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</si>
  <si>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</si>
  <si>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</si>
  <si>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</si>
  <si>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</si>
  <si>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</si>
  <si>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</si>
  <si>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</si>
  <si>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</si>
  <si>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</si>
  <si>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</si>
  <si>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</si>
  <si>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</si>
  <si>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</si>
  <si>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</si>
  <si>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</si>
  <si>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</si>
  <si>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</si>
  <si>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</si>
  <si>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</si>
  <si>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</si>
  <si>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</si>
  <si>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</si>
  <si>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</si>
  <si>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</si>
  <si>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</si>
  <si>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</si>
  <si>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</si>
  <si>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</si>
  <si>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</si>
  <si>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</si>
  <si>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</si>
  <si>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</si>
  <si>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</si>
  <si>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</si>
  <si>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</si>
  <si>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</si>
  <si>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</si>
  <si>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</si>
  <si>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</si>
  <si>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</si>
  <si>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</si>
  <si>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</si>
  <si>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</si>
  <si>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</si>
  <si>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</si>
  <si>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</si>
  <si>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</si>
  <si>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</si>
  <si>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</si>
  <si>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</si>
  <si>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</si>
  <si>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</si>
  <si>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</si>
  <si>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</si>
  <si>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</si>
  <si>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</si>
  <si>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</si>
  <si>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</si>
  <si>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</si>
  <si>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</si>
  <si>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</si>
  <si>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</si>
  <si>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</si>
  <si>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</si>
  <si>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</si>
  <si>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</si>
  <si>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</si>
  <si>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</si>
  <si>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</si>
  <si>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</si>
  <si>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</si>
  <si>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</si>
  <si>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</si>
  <si>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</si>
  <si>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</si>
  <si>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</si>
  <si>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</si>
  <si>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</si>
  <si>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</si>
  <si>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</si>
  <si>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</si>
  <si>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</si>
  <si>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</si>
  <si>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</si>
  <si>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</si>
  <si>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</si>
  <si>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</si>
  <si>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</si>
  <si>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</si>
  <si>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</si>
  <si>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</si>
  <si>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</si>
  <si>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</si>
  <si>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</si>
  <si>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</si>
  <si>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</si>
  <si>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</si>
  <si>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</si>
  <si>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</si>
  <si>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</si>
  <si>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</si>
  <si>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</si>
  <si>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</si>
  <si>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</si>
  <si>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</si>
  <si>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</si>
  <si>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</si>
  <si>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</si>
  <si>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</si>
  <si>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</si>
  <si>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</si>
  <si>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</si>
  <si>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</si>
  <si>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</si>
  <si>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</si>
  <si>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</si>
  <si>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</si>
  <si>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</si>
  <si>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</si>
  <si>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</si>
  <si>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</si>
  <si>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</si>
  <si>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</si>
  <si>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</si>
  <si>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</si>
  <si>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</si>
  <si>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</si>
  <si>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</si>
  <si>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</si>
  <si>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</si>
  <si>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</si>
  <si>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</si>
  <si>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</si>
  <si>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</si>
  <si>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</si>
  <si>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</si>
  <si>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</si>
  <si>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</si>
  <si>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</si>
  <si>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</si>
  <si>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</si>
  <si>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</si>
  <si>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</si>
  <si>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</si>
  <si>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</si>
  <si>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</si>
  <si>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</si>
  <si>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</si>
  <si>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</si>
  <si>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</si>
  <si>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</si>
  <si>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</si>
  <si>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</si>
  <si>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</si>
  <si>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</si>
  <si>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</si>
  <si>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</si>
  <si>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</si>
  <si>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</si>
  <si>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</si>
  <si>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</si>
  <si>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</si>
  <si>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</si>
  <si>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</si>
  <si>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</si>
  <si>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</si>
  <si>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</si>
  <si>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</si>
  <si>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</si>
  <si>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</si>
  <si>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</si>
  <si>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</si>
  <si>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</si>
  <si>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</si>
  <si>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</si>
  <si>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</si>
  <si>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</si>
  <si>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</si>
  <si>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</si>
  <si>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</si>
  <si>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</si>
  <si>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</si>
  <si>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</si>
  <si>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</si>
  <si>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</si>
  <si>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</si>
  <si>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</si>
  <si>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</si>
  <si>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</si>
  <si>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</si>
  <si>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</si>
  <si>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</si>
  <si>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</si>
  <si>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</si>
  <si>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</si>
  <si>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</si>
  <si>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</si>
  <si>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</si>
  <si>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</si>
  <si>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</si>
  <si>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</si>
  <si>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</si>
  <si>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</si>
  <si>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</si>
  <si>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</si>
  <si>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</si>
  <si>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</si>
  <si>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</si>
  <si>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</si>
  <si>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</si>
  <si>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</si>
  <si>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</si>
  <si>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</si>
  <si>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</si>
  <si>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</si>
  <si>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</si>
  <si>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</si>
  <si>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</si>
  <si>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</si>
  <si>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</si>
  <si>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</si>
  <si>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</si>
  <si>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</si>
  <si>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</si>
  <si>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</si>
  <si>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</si>
  <si>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</si>
  <si>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</si>
  <si>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</si>
  <si>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</si>
  <si>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</si>
  <si>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</si>
  <si>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</si>
  <si>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</si>
  <si>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</si>
  <si>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</si>
  <si>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</si>
  <si>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</si>
  <si>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</si>
  <si>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</si>
  <si>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</si>
  <si>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</si>
  <si>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</si>
  <si>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</si>
  <si>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</si>
  <si>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</si>
  <si>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</si>
  <si>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</si>
  <si>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</si>
  <si>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</si>
  <si>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</si>
  <si>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</si>
  <si>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</si>
  <si>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</si>
  <si>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</si>
  <si>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</si>
  <si>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</si>
  <si>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</si>
  <si>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</si>
  <si>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</si>
  <si>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</si>
  <si>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</si>
  <si>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</si>
  <si>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</si>
  <si>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</si>
  <si>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</si>
  <si>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</si>
  <si>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</si>
  <si>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</si>
  <si>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</si>
  <si>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</si>
  <si>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</si>
  <si>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</si>
  <si>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</si>
  <si>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</si>
  <si>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</si>
  <si>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</si>
  <si>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</si>
  <si>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</si>
  <si>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</si>
  <si>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</si>
  <si>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</si>
  <si>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</si>
  <si>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</si>
  <si>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</si>
  <si>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</si>
  <si>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</si>
  <si>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</si>
  <si>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</si>
  <si>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</si>
  <si>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</si>
  <si>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</si>
  <si>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</si>
  <si>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</si>
  <si>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</si>
  <si>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</si>
  <si>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</si>
  <si>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</si>
  <si>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</si>
  <si>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</si>
  <si>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</si>
  <si>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</si>
  <si>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</si>
  <si>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</si>
  <si>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</si>
  <si>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</si>
  <si>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</si>
  <si>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</si>
  <si>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</si>
  <si>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</si>
  <si>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</si>
  <si>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</si>
  <si>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</si>
  <si>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</si>
  <si>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</si>
  <si>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</si>
  <si>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</si>
  <si>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</si>
  <si>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</si>
  <si>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</si>
  <si>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</si>
  <si>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</si>
  <si>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</si>
  <si>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</si>
  <si>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</si>
  <si>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</si>
  <si>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</si>
  <si>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</si>
  <si>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</si>
  <si>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</si>
  <si>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</si>
  <si>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</si>
  <si>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</si>
  <si>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</si>
  <si>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</si>
  <si>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</si>
  <si>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</si>
  <si>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</si>
  <si>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</si>
  <si>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</si>
  <si>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</si>
  <si>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</si>
  <si>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</si>
  <si>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</si>
  <si>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</si>
  <si>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</si>
  <si>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</si>
  <si>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</si>
  <si>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</si>
  <si>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</si>
  <si>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</si>
  <si>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</si>
  <si>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</si>
  <si>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</si>
  <si>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</si>
  <si>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</si>
  <si>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</si>
  <si>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</si>
  <si>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</si>
  <si>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</si>
  <si>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</si>
  <si>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</si>
  <si>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</si>
  <si>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</si>
  <si>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</si>
  <si>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</si>
  <si>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</si>
  <si>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</si>
  <si>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</si>
  <si>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</si>
  <si>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</si>
  <si>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</si>
  <si>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</si>
  <si>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</si>
  <si>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</si>
  <si>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</si>
  <si>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</si>
  <si>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</si>
  <si>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</si>
  <si>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</si>
  <si>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</si>
  <si>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</si>
  <si>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</si>
  <si>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</si>
  <si>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</si>
  <si>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</si>
  <si>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</si>
  <si>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</si>
  <si>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</si>
  <si>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</si>
  <si>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</si>
  <si>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</si>
  <si>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</si>
  <si>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</si>
  <si>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</si>
  <si>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</si>
  <si>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</si>
  <si>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</si>
  <si>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</si>
  <si>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</si>
  <si>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</si>
  <si>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</si>
  <si>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</si>
  <si>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</si>
  <si>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</si>
  <si>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</si>
  <si>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</si>
  <si>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</si>
  <si>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</si>
  <si>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</si>
  <si>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</si>
  <si>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</si>
  <si>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</si>
  <si>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</si>
  <si>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</si>
  <si>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</si>
  <si>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</si>
  <si>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</si>
  <si>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</si>
  <si>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</si>
  <si>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</si>
  <si>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</si>
  <si>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</si>
  <si>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</si>
  <si>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</si>
  <si>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</si>
  <si>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</si>
  <si>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</si>
  <si>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</si>
  <si>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</si>
  <si>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</si>
  <si>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</si>
  <si>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</si>
  <si>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</si>
  <si>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</si>
  <si>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</si>
  <si>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</si>
  <si>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</si>
  <si>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</si>
  <si>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</si>
  <si>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</si>
  <si>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</si>
  <si>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</si>
  <si>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</si>
  <si>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</si>
  <si>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</si>
  <si>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</si>
  <si>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</si>
  <si>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</si>
  <si>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</si>
  <si>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</si>
  <si>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</si>
  <si>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</si>
  <si>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</si>
  <si>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</si>
  <si>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</si>
  <si>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</si>
  <si>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</si>
  <si>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</si>
  <si>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</si>
  <si>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</si>
  <si>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</si>
  <si>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</si>
  <si>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</si>
  <si>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</si>
  <si>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</si>
  <si>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</si>
  <si>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</si>
  <si>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</si>
  <si>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</si>
  <si>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</si>
  <si>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</si>
  <si>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</si>
  <si>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</si>
  <si>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</si>
  <si>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</si>
  <si>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</si>
  <si>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</si>
  <si>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</si>
  <si>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</si>
  <si>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</si>
  <si>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</si>
  <si>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</si>
  <si>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</si>
  <si>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</si>
  <si>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</si>
  <si>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</si>
  <si>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</si>
  <si>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</si>
  <si>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</si>
  <si>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</si>
  <si>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</si>
  <si>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</si>
  <si>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</si>
  <si>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</si>
  <si>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</si>
  <si>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</si>
  <si>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</si>
  <si>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</si>
  <si>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</si>
  <si>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</si>
  <si>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</si>
  <si>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</si>
  <si>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</si>
  <si>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</si>
  <si>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</si>
  <si>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</si>
  <si>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</si>
  <si>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</si>
  <si>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</si>
  <si>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</si>
  <si>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</si>
  <si>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</si>
  <si>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</si>
  <si>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</si>
  <si>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</si>
  <si>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</si>
  <si>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</si>
  <si>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</si>
  <si>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</si>
  <si>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</si>
  <si>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</si>
  <si>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</si>
  <si>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</si>
  <si>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</si>
  <si>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</si>
  <si>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</si>
  <si>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</si>
  <si>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</si>
  <si>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</si>
  <si>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</si>
  <si>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</si>
  <si>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</si>
  <si>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</si>
  <si>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</si>
  <si>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</si>
  <si>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</si>
  <si>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</si>
  <si>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</si>
  <si>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</si>
  <si>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</si>
  <si>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</si>
  <si>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</si>
  <si>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</si>
  <si>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</si>
  <si>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</si>
  <si>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</si>
  <si>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</si>
  <si>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</si>
  <si>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</si>
  <si>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</si>
  <si>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</si>
  <si>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</si>
  <si>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</si>
  <si>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</si>
  <si>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</si>
  <si>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</si>
  <si>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</si>
  <si>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</si>
  <si>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</si>
  <si>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</si>
  <si>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</si>
  <si>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</si>
  <si>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</si>
  <si>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</si>
  <si>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</si>
  <si>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</si>
  <si>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</si>
  <si>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</si>
  <si>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</si>
  <si>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</si>
  <si>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</si>
  <si>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</si>
  <si>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</si>
  <si>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</si>
  <si>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</si>
  <si>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</si>
  <si>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</si>
  <si>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</si>
  <si>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</si>
  <si>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</si>
  <si>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</si>
  <si>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</si>
  <si>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</si>
  <si>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</si>
  <si>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</si>
  <si>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</si>
  <si>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</si>
  <si>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</si>
  <si>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</si>
  <si>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</si>
  <si>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</si>
  <si>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</si>
  <si>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</si>
  <si>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</si>
  <si>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</si>
  <si>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</si>
  <si>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</si>
  <si>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</si>
  <si>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</si>
  <si>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</si>
  <si>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</si>
  <si>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</si>
  <si>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</si>
  <si>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</si>
  <si>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</si>
  <si>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</si>
  <si>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</si>
  <si>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</si>
  <si>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</si>
  <si>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</si>
  <si>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</si>
  <si>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</si>
  <si>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</si>
  <si>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</si>
  <si>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</si>
  <si>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</si>
  <si>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</si>
  <si>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</si>
  <si>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</si>
  <si>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</si>
  <si>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</si>
  <si>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</si>
  <si>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</si>
  <si>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</si>
  <si>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</si>
  <si>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</si>
  <si>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</si>
  <si>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</si>
  <si>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</si>
  <si>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</si>
  <si>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</si>
  <si>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</si>
  <si>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</si>
  <si>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</si>
  <si>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</si>
  <si>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</si>
  <si>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</si>
  <si>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</si>
  <si>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</si>
  <si>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</si>
  <si>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</si>
  <si>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</si>
  <si>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</si>
  <si>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</si>
  <si>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</si>
  <si>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</si>
  <si>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</si>
  <si>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</si>
  <si>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</si>
  <si>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</si>
  <si>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</si>
  <si>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</si>
  <si>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</si>
  <si>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</si>
  <si>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</si>
  <si>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</si>
  <si>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</si>
  <si>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</si>
  <si>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</si>
  <si>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</si>
  <si>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</si>
  <si>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</si>
  <si>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</si>
  <si>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</si>
  <si>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</si>
  <si>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</si>
  <si>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</si>
  <si>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</si>
  <si>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</si>
  <si>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</si>
  <si>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</si>
  <si>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</si>
  <si>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</si>
  <si>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</si>
  <si>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</si>
  <si>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</si>
  <si>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</si>
  <si>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</si>
  <si>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</si>
  <si>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</si>
  <si>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</si>
  <si>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</si>
  <si>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</si>
  <si>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</si>
  <si>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</si>
  <si>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</si>
  <si>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</si>
  <si>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</si>
  <si>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</si>
  <si>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</si>
  <si>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</si>
  <si>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</si>
  <si>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</si>
  <si>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</si>
  <si>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</si>
  <si>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</si>
  <si>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</si>
  <si>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</si>
  <si>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</si>
  <si>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</si>
  <si>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</si>
  <si>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</si>
  <si>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</si>
  <si>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</si>
  <si>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</si>
  <si>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</si>
  <si>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</si>
  <si>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</si>
  <si>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</si>
  <si>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</si>
  <si>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</si>
  <si>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</si>
  <si>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</si>
  <si>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</si>
  <si>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</si>
  <si>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</si>
  <si>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</si>
  <si>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</si>
  <si>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</si>
  <si>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</si>
  <si>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</si>
  <si>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</si>
  <si>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</si>
  <si>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</si>
  <si>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</si>
  <si>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</si>
  <si>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</si>
  <si>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</si>
  <si>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</si>
  <si>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</si>
  <si>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</si>
  <si>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</si>
  <si>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</si>
  <si>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</si>
  <si>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</si>
  <si>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</si>
  <si>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</si>
  <si>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</si>
  <si>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</si>
  <si>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</si>
  <si>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</si>
  <si>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</si>
  <si>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</si>
  <si>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</si>
  <si>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</si>
  <si>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</si>
  <si>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</si>
  <si>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</si>
  <si>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</si>
  <si>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</si>
  <si>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</si>
  <si>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</si>
  <si>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</si>
  <si>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</si>
  <si>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</si>
  <si>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</si>
  <si>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</si>
  <si>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</si>
  <si>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</si>
  <si>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</si>
  <si>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</si>
  <si>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</si>
  <si>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</si>
  <si>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</si>
  <si>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</si>
  <si>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</si>
  <si>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</si>
  <si>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</si>
  <si>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</si>
  <si>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</si>
  <si>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</si>
  <si>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</si>
  <si>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</si>
  <si>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</si>
  <si>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</si>
  <si>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</si>
  <si>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</si>
  <si>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</si>
  <si>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</si>
  <si>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</si>
  <si>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</si>
  <si>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</si>
  <si>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</si>
  <si>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</si>
  <si>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</si>
  <si>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</si>
  <si>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</si>
  <si>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</si>
  <si>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</si>
  <si>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</si>
  <si>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</si>
  <si>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</si>
  <si>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</si>
  <si>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</si>
  <si>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</si>
  <si>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</si>
  <si>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</si>
  <si>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</si>
  <si>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</si>
  <si>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</si>
  <si>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</si>
  <si>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</si>
  <si>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</si>
  <si>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</si>
  <si>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</si>
  <si>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</si>
  <si>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</si>
  <si>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</si>
  <si>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</si>
  <si>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</si>
  <si>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</si>
  <si>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</si>
  <si>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</si>
  <si>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</si>
  <si>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</si>
  <si>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</si>
  <si>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</si>
  <si>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</si>
  <si>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</si>
  <si>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</si>
  <si>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</si>
  <si>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</si>
  <si>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</si>
  <si>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</si>
  <si>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</si>
  <si>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</si>
  <si>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</si>
  <si>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</si>
  <si>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</si>
  <si>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</si>
  <si>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</si>
  <si>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</si>
  <si>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</si>
  <si>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</si>
  <si>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</si>
  <si>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</si>
  <si>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</si>
  <si>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</si>
  <si>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</si>
  <si>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</si>
  <si>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</si>
  <si>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</si>
  <si>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</si>
  <si>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</si>
  <si>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</si>
  <si>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</si>
  <si>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</si>
  <si>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</si>
  <si>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</si>
  <si>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</si>
  <si>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</si>
  <si>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</si>
  <si>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</si>
  <si>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</si>
  <si>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</si>
  <si>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</si>
  <si>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</si>
  <si>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</si>
  <si>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</si>
  <si>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</si>
  <si>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</si>
  <si>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</si>
  <si>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</si>
  <si>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</si>
  <si>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</si>
  <si>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</si>
  <si>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</si>
  <si>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</si>
  <si>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</si>
  <si>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</si>
  <si>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</si>
  <si>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</si>
  <si>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</si>
  <si>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</si>
  <si>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</si>
  <si>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</si>
  <si>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</si>
  <si>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</si>
  <si>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</si>
  <si>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</si>
  <si>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</si>
  <si>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</si>
  <si>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</si>
  <si>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</si>
  <si>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</si>
  <si>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</si>
  <si>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</si>
  <si>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</si>
  <si>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</si>
  <si>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</si>
  <si>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</si>
  <si>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</si>
  <si>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</si>
  <si>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</si>
  <si>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</si>
  <si>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</si>
  <si>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</si>
  <si>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</si>
  <si>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</si>
  <si>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</si>
  <si>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</si>
  <si>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</si>
  <si>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</si>
  <si>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</si>
  <si>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</si>
  <si>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</si>
  <si>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</si>
  <si>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</si>
  <si>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</si>
  <si>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</si>
  <si>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</si>
  <si>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</si>
  <si>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</si>
  <si>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</si>
  <si>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</si>
  <si>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</si>
  <si>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</si>
  <si>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</si>
  <si>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</si>
  <si>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</si>
  <si>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</si>
  <si>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</si>
  <si>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</si>
  <si>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</si>
  <si>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</si>
  <si>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</si>
  <si>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</si>
  <si>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</si>
  <si>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</si>
  <si>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</si>
  <si>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</si>
  <si>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</si>
  <si>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</si>
  <si>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</si>
  <si>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</si>
  <si>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</si>
  <si>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</si>
  <si>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</si>
  <si>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</si>
  <si>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</si>
  <si>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</si>
  <si>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</si>
  <si>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</si>
  <si>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</si>
  <si>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</si>
  <si>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</si>
  <si>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</si>
  <si>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</si>
  <si>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</si>
  <si>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</si>
  <si>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</si>
  <si>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</si>
  <si>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</si>
  <si>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</si>
  <si>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</si>
  <si>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</si>
  <si>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</si>
  <si>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</si>
  <si>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</si>
  <si>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</si>
  <si>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</si>
  <si>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</si>
  <si>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</si>
  <si>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</si>
  <si>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</si>
  <si>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</si>
  <si>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</si>
  <si>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</si>
  <si>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</si>
  <si>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</si>
  <si>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</si>
  <si>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</si>
  <si>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</si>
  <si>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</si>
  <si>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</si>
  <si>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</si>
  <si>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</si>
  <si>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</si>
  <si>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</si>
  <si>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</si>
  <si>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</si>
  <si>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</si>
  <si>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</si>
  <si>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</si>
  <si>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</si>
  <si>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</si>
  <si>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</si>
  <si>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</si>
  <si>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</si>
  <si>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</si>
  <si>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</si>
  <si>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</si>
  <si>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</si>
  <si>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</si>
  <si>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</si>
  <si>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</si>
  <si>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</si>
  <si>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</si>
  <si>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</si>
  <si>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</si>
  <si>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</si>
  <si>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</si>
  <si>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</si>
  <si>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</si>
  <si>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</si>
  <si>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</si>
  <si>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</si>
  <si>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</si>
  <si>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</si>
  <si>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</si>
  <si>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</si>
  <si>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</si>
  <si>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</si>
  <si>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</si>
  <si>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</si>
  <si>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</si>
  <si>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</si>
  <si>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</si>
  <si>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</si>
  <si>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</si>
  <si>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</si>
  <si>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</si>
  <si>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</si>
  <si>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</si>
  <si>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</si>
  <si>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</si>
  <si>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</si>
  <si>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</si>
  <si>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</si>
  <si>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</si>
  <si>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</si>
  <si>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</si>
  <si>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</si>
  <si>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</si>
  <si>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</si>
  <si>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</si>
  <si>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</si>
  <si>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</si>
  <si>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</si>
  <si>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</si>
  <si>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</si>
  <si>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</si>
  <si>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</si>
  <si>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</si>
  <si>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</si>
  <si>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</si>
  <si>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</si>
  <si>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</si>
  <si>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</si>
  <si>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</si>
  <si>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</si>
  <si>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</si>
  <si>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</si>
  <si>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</si>
  <si>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</si>
  <si>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</si>
  <si>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</si>
  <si>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</si>
  <si>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</si>
  <si>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</si>
  <si>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</si>
  <si>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</si>
  <si>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</si>
  <si>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</si>
  <si>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</si>
  <si>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</si>
  <si>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</si>
  <si>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</si>
  <si>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</si>
  <si>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</si>
  <si>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</si>
  <si>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</si>
  <si>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</si>
  <si>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</si>
  <si>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</si>
  <si>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</si>
  <si>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</si>
  <si>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</si>
  <si>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</si>
  <si>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</si>
  <si>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</si>
  <si>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</si>
  <si>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</si>
  <si>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</si>
  <si>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</si>
  <si>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</si>
  <si>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</si>
  <si>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</si>
  <si>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</si>
  <si>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</si>
  <si>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</si>
  <si>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</si>
  <si>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</si>
  <si>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</si>
  <si>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</si>
  <si>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</si>
  <si>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</si>
  <si>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</si>
  <si>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</si>
  <si>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</si>
  <si>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</si>
  <si>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</si>
  <si>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</si>
  <si>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</si>
  <si>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</si>
  <si>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</si>
  <si>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</si>
  <si>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</si>
  <si>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</si>
  <si>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</si>
  <si>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</si>
  <si>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</si>
  <si>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</si>
  <si>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</si>
  <si>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</si>
  <si>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</si>
  <si>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</si>
  <si>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</si>
  <si>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</si>
  <si>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</si>
  <si>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</si>
  <si>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</si>
  <si>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</si>
  <si>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</si>
  <si>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</si>
  <si>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</si>
  <si>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</si>
  <si>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</si>
  <si>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</si>
  <si>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</si>
  <si>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</si>
  <si>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</si>
  <si>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</si>
  <si>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</si>
  <si>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</si>
  <si>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</si>
  <si>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</si>
  <si>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</si>
  <si>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</si>
  <si>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</si>
  <si>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</si>
  <si>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</si>
  <si>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</si>
  <si>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</si>
  <si>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</si>
  <si>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</si>
  <si>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</si>
  <si>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</si>
  <si>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</si>
  <si>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</si>
  <si>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</si>
  <si>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</si>
  <si>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</si>
  <si>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</si>
  <si>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</si>
  <si>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</si>
  <si>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</si>
  <si>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</si>
  <si>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</si>
  <si>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</si>
  <si>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</si>
  <si>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</si>
  <si>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</si>
  <si>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</si>
  <si>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</si>
  <si>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</si>
  <si>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</si>
  <si>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</si>
  <si>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</si>
  <si>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</si>
  <si>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</si>
  <si>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</si>
  <si>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</si>
  <si>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</si>
  <si>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</si>
  <si>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</si>
  <si>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</si>
  <si>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</si>
  <si>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</si>
  <si>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</si>
  <si>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</si>
  <si>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</si>
  <si>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</si>
  <si>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</si>
  <si>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</si>
  <si>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</si>
  <si>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</si>
  <si>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</si>
  <si>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</si>
  <si>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</si>
  <si>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</si>
  <si>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</si>
  <si>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</si>
  <si>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</si>
  <si>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</si>
  <si>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</si>
  <si>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</si>
  <si>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</si>
  <si>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</si>
  <si>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</si>
  <si>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</si>
  <si>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</si>
  <si>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</si>
  <si>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</si>
  <si>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</si>
  <si>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</si>
  <si>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</si>
  <si>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</si>
  <si>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</si>
  <si>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</si>
  <si>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</si>
  <si>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</si>
  <si>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</si>
  <si>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</si>
  <si>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</si>
  <si>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</si>
  <si>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</si>
  <si>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</si>
  <si>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</si>
  <si>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</si>
  <si>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</si>
  <si>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</si>
  <si>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</si>
  <si>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</si>
  <si>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</si>
  <si>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</si>
  <si>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</si>
  <si>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</si>
  <si>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</si>
  <si>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</si>
  <si>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</si>
  <si>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</si>
  <si>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</si>
  <si>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</si>
  <si>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</si>
  <si>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</si>
  <si>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</si>
  <si>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</si>
  <si>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</si>
  <si>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</si>
  <si>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</si>
  <si>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</si>
  <si>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</si>
  <si>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</si>
  <si>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</si>
  <si>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</si>
  <si>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</si>
  <si>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</si>
  <si>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</si>
  <si>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</si>
  <si>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</si>
  <si>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</si>
  <si>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</si>
  <si>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</si>
  <si>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</si>
  <si>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</si>
  <si>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</si>
  <si>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</si>
  <si>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</si>
  <si>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</si>
  <si>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</si>
  <si>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</si>
  <si>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</si>
  <si>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</si>
  <si>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</si>
  <si>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</si>
  <si>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</si>
  <si>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</si>
  <si>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</si>
  <si>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</si>
  <si>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</si>
  <si>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</si>
  <si>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</si>
  <si>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</si>
  <si>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</si>
  <si>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</si>
  <si>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</si>
  <si>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</si>
  <si>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</si>
  <si>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</si>
  <si>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</si>
  <si>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</si>
  <si>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</si>
  <si>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</si>
  <si>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</si>
  <si>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</si>
  <si>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</si>
  <si>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</si>
  <si>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</si>
  <si>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</si>
  <si>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</si>
  <si>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</si>
  <si>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</si>
  <si>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</si>
  <si>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</si>
  <si>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</si>
  <si>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</si>
  <si>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</si>
  <si>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</si>
  <si>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</si>
  <si>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</si>
  <si>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</si>
  <si>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</si>
  <si>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</si>
  <si>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</si>
  <si>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</si>
  <si>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</si>
  <si>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</si>
  <si>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</si>
  <si>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</si>
  <si>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</si>
  <si>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</si>
  <si>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</si>
  <si>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</si>
  <si>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</si>
  <si>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</si>
  <si>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</si>
  <si>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</si>
  <si>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</si>
  <si>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</si>
  <si>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</si>
  <si>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</si>
  <si>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</si>
  <si>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</si>
  <si>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</si>
  <si>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</si>
  <si>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</si>
  <si>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</si>
  <si>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</si>
  <si>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</si>
  <si>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</si>
  <si>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</si>
  <si>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</si>
  <si>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</si>
  <si>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</si>
  <si>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</si>
  <si>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</si>
  <si>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</si>
  <si>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</si>
  <si>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</si>
  <si>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</si>
  <si>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</si>
  <si>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</si>
  <si>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</si>
  <si>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</si>
  <si>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</si>
  <si>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</si>
  <si>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</si>
  <si>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</si>
  <si>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</si>
  <si>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</si>
  <si>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</si>
  <si>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</si>
  <si>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</si>
  <si>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</si>
  <si>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</si>
  <si>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</si>
  <si>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</si>
  <si>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</si>
  <si>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</si>
  <si>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</si>
  <si>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</si>
  <si>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</si>
  <si>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</si>
  <si>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</si>
  <si>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</si>
  <si>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</si>
  <si>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</si>
  <si>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</si>
  <si>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</si>
  <si>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</si>
  <si>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</si>
  <si>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</si>
  <si>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</si>
  <si>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</si>
  <si>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</si>
  <si>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</si>
  <si>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</si>
  <si>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</si>
  <si>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</si>
  <si>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</si>
  <si>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</si>
  <si>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</si>
  <si>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</si>
  <si>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</si>
  <si>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</si>
  <si>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</si>
  <si>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</si>
  <si>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</si>
  <si>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</si>
  <si>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</si>
  <si>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</si>
  <si>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</si>
  <si>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</si>
  <si>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</si>
  <si>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</si>
  <si>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</si>
  <si>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</si>
  <si>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</si>
  <si>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</si>
  <si>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</si>
  <si>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</si>
  <si>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</si>
  <si>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</si>
  <si>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</si>
  <si>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</si>
  <si>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</si>
  <si>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</si>
  <si>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</si>
  <si>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</si>
  <si>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</si>
  <si>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</si>
  <si>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</si>
  <si>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</si>
  <si>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</si>
  <si>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</si>
  <si>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</si>
  <si>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</si>
  <si>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</si>
  <si>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</si>
  <si>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</si>
  <si>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</si>
  <si>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</si>
  <si>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</si>
  <si>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</si>
  <si>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</si>
  <si>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</si>
  <si>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</si>
  <si>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</si>
  <si>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</si>
  <si>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</si>
  <si>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</si>
  <si>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</si>
  <si>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</si>
  <si>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</si>
  <si>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</si>
  <si>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</si>
  <si>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</si>
  <si>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</si>
  <si>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</si>
  <si>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</si>
  <si>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</si>
  <si>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</si>
  <si>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</si>
  <si>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</si>
  <si>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</si>
  <si>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</si>
  <si>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</si>
  <si>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</si>
  <si>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</si>
  <si>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</si>
  <si>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</si>
  <si>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</si>
  <si>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</si>
  <si>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</si>
  <si>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</si>
  <si>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</si>
  <si>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</si>
  <si>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</si>
  <si>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</si>
  <si>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</si>
  <si>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</si>
  <si>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</si>
  <si>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</si>
  <si>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</si>
  <si>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</si>
  <si>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</si>
  <si>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</si>
  <si>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</si>
  <si>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</si>
  <si>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</si>
  <si>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</si>
  <si>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</si>
  <si>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</si>
  <si>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</si>
  <si>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</si>
  <si>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</si>
  <si>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</si>
  <si>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</si>
  <si>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</si>
  <si>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</si>
  <si>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</si>
  <si>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</si>
  <si>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</si>
  <si>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</si>
  <si>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</si>
  <si>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</si>
  <si>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</si>
  <si>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</si>
  <si>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</si>
  <si>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</si>
  <si>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</si>
  <si>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</si>
  <si>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</si>
  <si>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</si>
  <si>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</si>
  <si>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</si>
  <si>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</si>
  <si>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</si>
  <si>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</si>
  <si>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</si>
  <si>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</si>
  <si>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</si>
  <si>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</si>
  <si>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</si>
  <si>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</si>
  <si>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</si>
  <si>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</si>
  <si>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</si>
  <si>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</si>
  <si>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</si>
  <si>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</si>
  <si>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</si>
  <si>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</si>
  <si>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</si>
  <si>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</si>
  <si>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</si>
  <si>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</si>
  <si>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</si>
  <si>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</si>
  <si>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</si>
  <si>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</si>
  <si>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</si>
  <si>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</si>
  <si>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</si>
  <si>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</si>
  <si>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</si>
  <si>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</si>
  <si>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</si>
  <si>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</si>
  <si>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</si>
  <si>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</si>
  <si>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</si>
  <si>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</si>
  <si>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</si>
  <si>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</si>
  <si>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</si>
  <si>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</si>
  <si>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</si>
  <si>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</si>
  <si>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</si>
  <si>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</si>
  <si>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</si>
  <si>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</si>
  <si>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</si>
  <si>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</si>
  <si>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</si>
  <si>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</si>
  <si>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</si>
  <si>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</si>
  <si>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</si>
  <si>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</si>
  <si>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</si>
  <si>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</si>
  <si>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</si>
  <si>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</si>
  <si>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</si>
  <si>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</si>
  <si>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</si>
  <si>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</si>
  <si>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</si>
  <si>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</si>
  <si>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</si>
  <si>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</si>
  <si>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</si>
  <si>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</si>
  <si>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</si>
  <si>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</si>
  <si>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</si>
  <si>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</si>
  <si>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</si>
  <si>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</si>
  <si>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</si>
  <si>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</si>
  <si>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</si>
  <si>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</si>
  <si>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</si>
  <si>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</si>
  <si>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</si>
  <si>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</si>
  <si>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</si>
  <si>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</si>
  <si>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</si>
  <si>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</si>
  <si>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</si>
  <si>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</si>
  <si>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</si>
  <si>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</si>
  <si>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</si>
  <si>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</si>
  <si>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</si>
  <si>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</si>
  <si>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</si>
  <si>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</si>
  <si>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</si>
  <si>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</si>
  <si>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</si>
  <si>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</si>
  <si>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</si>
  <si>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</si>
  <si>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</si>
  <si>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</si>
  <si>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</si>
  <si>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</si>
  <si>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</si>
  <si>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</si>
  <si>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</si>
  <si>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</si>
  <si>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</si>
  <si>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</si>
  <si>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</si>
  <si>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</si>
  <si>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</si>
  <si>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</si>
  <si>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</si>
  <si>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</si>
  <si>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</si>
  <si>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</si>
  <si>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</si>
  <si>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</si>
  <si>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</si>
  <si>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</si>
  <si>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</si>
  <si>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</si>
  <si>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</si>
  <si>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</si>
  <si>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</si>
  <si>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</si>
  <si>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</si>
  <si>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</si>
  <si>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</si>
  <si>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</si>
  <si>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</si>
  <si>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</si>
  <si>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</si>
  <si>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</si>
  <si>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</si>
  <si>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</si>
  <si>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</si>
  <si>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</si>
  <si>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</si>
  <si>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</si>
  <si>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</si>
  <si>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</si>
  <si>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</si>
  <si>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</si>
  <si>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</si>
  <si>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</si>
  <si>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</si>
  <si>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</si>
  <si>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</si>
  <si>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</si>
  <si>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</si>
  <si>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</si>
  <si>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</si>
  <si>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</si>
  <si>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</si>
  <si>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</si>
  <si>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</si>
  <si>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</si>
  <si>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</si>
  <si>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</si>
  <si>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</si>
  <si>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</si>
  <si>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</si>
  <si>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</si>
  <si>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</si>
  <si>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</si>
  <si>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</si>
  <si>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</si>
  <si>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</si>
  <si>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</si>
  <si>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</si>
  <si>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</si>
  <si>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</si>
  <si>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</si>
  <si>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</si>
  <si>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</si>
  <si>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</si>
  <si>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</si>
  <si>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</si>
  <si>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</si>
  <si>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</si>
  <si>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</si>
  <si>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</si>
  <si>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</si>
  <si>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</si>
  <si>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</si>
  <si>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</si>
  <si>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</si>
  <si>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</si>
  <si>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</si>
  <si>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</si>
  <si>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</si>
  <si>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</si>
  <si>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</si>
  <si>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</si>
  <si>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</si>
  <si>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</si>
  <si>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</si>
  <si>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</si>
  <si>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</si>
  <si>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</si>
  <si>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</si>
  <si>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</si>
  <si>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</si>
  <si>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</si>
  <si>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</si>
  <si>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</si>
  <si>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</si>
  <si>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</si>
  <si>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</si>
  <si>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</si>
  <si>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</si>
  <si>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</si>
  <si>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</si>
  <si>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</si>
  <si>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</si>
  <si>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</si>
  <si>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</si>
  <si>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</si>
  <si>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</si>
  <si>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</si>
  <si>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</si>
  <si>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</si>
  <si>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</si>
  <si>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</si>
  <si>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</si>
  <si>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</si>
  <si>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</si>
  <si>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</si>
  <si>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</si>
  <si>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</si>
  <si>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</si>
  <si>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</si>
  <si>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</si>
  <si>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</si>
  <si>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</si>
  <si>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</si>
  <si>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</si>
  <si>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</si>
  <si>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</si>
  <si>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</si>
  <si>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</si>
  <si>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</si>
  <si>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</si>
  <si>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</si>
  <si>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</si>
  <si>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</si>
  <si>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</si>
  <si>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</si>
  <si>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</si>
  <si>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</si>
  <si>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</si>
  <si>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</si>
  <si>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</si>
  <si>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</si>
  <si>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</si>
  <si>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</si>
  <si>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</si>
  <si>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</si>
  <si>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</si>
  <si>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</si>
  <si>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</si>
  <si>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</si>
  <si>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</si>
  <si>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</si>
  <si>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</si>
  <si>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</si>
  <si>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</si>
  <si>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</si>
  <si>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</si>
  <si>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</si>
  <si>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</si>
  <si>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</si>
  <si>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</si>
  <si>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</si>
  <si>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</si>
  <si>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</si>
  <si>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</si>
  <si>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</si>
  <si>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</si>
  <si>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</si>
  <si>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</si>
  <si>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</si>
  <si>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</si>
  <si>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</si>
  <si>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</si>
  <si>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</si>
  <si>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</si>
  <si>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</si>
  <si>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</si>
  <si>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</si>
  <si>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</si>
  <si>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</si>
  <si>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</si>
  <si>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</si>
  <si>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</si>
  <si>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</si>
  <si>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</si>
  <si>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</si>
  <si>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</si>
  <si>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</si>
  <si>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</si>
  <si>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</si>
  <si>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</si>
  <si>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</si>
  <si>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</si>
  <si>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</si>
  <si>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</si>
  <si>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</si>
  <si>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</si>
  <si>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</si>
  <si>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</si>
  <si>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</si>
  <si>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</si>
  <si>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</si>
  <si>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</si>
  <si>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</si>
  <si>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</si>
  <si>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</si>
  <si>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</si>
  <si>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</si>
  <si>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</si>
  <si>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</si>
  <si>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</si>
  <si>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</si>
  <si>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</si>
  <si>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</si>
  <si>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</si>
  <si>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</si>
  <si>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</si>
  <si>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</si>
  <si>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</si>
  <si>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</si>
  <si>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</si>
  <si>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</si>
  <si>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</si>
  <si>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</si>
  <si>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</si>
  <si>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</si>
  <si>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</si>
  <si>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</si>
  <si>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</si>
  <si>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</si>
  <si>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</si>
  <si>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</si>
  <si>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</si>
  <si>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</si>
  <si>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</si>
  <si>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</si>
  <si>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</si>
  <si>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</si>
  <si>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</si>
  <si>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</si>
  <si>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</si>
  <si>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</si>
  <si>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</si>
  <si>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</si>
  <si>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</si>
  <si>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</si>
  <si>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</si>
  <si>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</si>
  <si>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</si>
  <si>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</si>
  <si>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</si>
  <si>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</si>
  <si>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</si>
  <si>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</si>
  <si>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</si>
  <si>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</si>
  <si>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</si>
  <si>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</si>
  <si>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</si>
  <si>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</si>
  <si>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</si>
  <si>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</si>
  <si>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</si>
  <si>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</si>
  <si>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</si>
  <si>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</si>
  <si>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</si>
  <si>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</si>
  <si>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</si>
  <si>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</si>
  <si>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</si>
  <si>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</si>
  <si>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</si>
  <si>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</si>
  <si>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</si>
  <si>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</si>
  <si>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</si>
  <si>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</si>
  <si>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</si>
  <si>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</si>
  <si>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</si>
  <si>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</si>
  <si>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</si>
  <si>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</si>
  <si>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</si>
  <si>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</si>
  <si>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</si>
  <si>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</si>
  <si>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</si>
  <si>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</si>
  <si>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</si>
  <si>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</si>
  <si>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</si>
  <si>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</si>
  <si>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</si>
  <si>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</si>
  <si>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</si>
  <si>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</si>
  <si>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</si>
  <si>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</si>
  <si>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</si>
  <si>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</si>
  <si>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</si>
  <si>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</si>
  <si>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</si>
  <si>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</si>
  <si>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</si>
  <si>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</si>
  <si>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</si>
  <si>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</si>
  <si>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</si>
  <si>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</si>
  <si>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</si>
  <si>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</si>
  <si>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</si>
  <si>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</si>
  <si>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</si>
  <si>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</si>
  <si>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</si>
  <si>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</si>
  <si>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</si>
  <si>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</si>
  <si>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</si>
  <si>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</si>
  <si>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</si>
  <si>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</si>
  <si>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</si>
  <si>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</si>
  <si>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</si>
  <si>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</si>
  <si>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</si>
  <si>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</si>
  <si>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</si>
  <si>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</si>
  <si>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</si>
  <si>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</si>
  <si>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</si>
  <si>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</si>
  <si>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</si>
  <si>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</si>
  <si>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</si>
  <si>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</si>
  <si>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</si>
  <si>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</si>
  <si>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</si>
  <si>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</si>
  <si>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</si>
  <si>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</si>
  <si>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</si>
  <si>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</si>
  <si>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</si>
  <si>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</si>
  <si>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</si>
  <si>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</si>
  <si>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</si>
  <si>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</si>
  <si>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</si>
  <si>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</si>
  <si>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</si>
  <si>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</si>
  <si>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</si>
  <si>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</si>
  <si>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</si>
  <si>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</si>
  <si>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</si>
  <si>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</si>
  <si>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</si>
  <si>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</si>
  <si>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</si>
  <si>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</si>
  <si>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</si>
  <si>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</si>
  <si>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</si>
  <si>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</si>
  <si>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</si>
  <si>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</si>
  <si>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</si>
  <si>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</si>
  <si>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</si>
  <si>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</si>
  <si>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</si>
  <si>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</si>
  <si>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</si>
  <si>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</si>
  <si>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</si>
  <si>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</si>
  <si>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</si>
  <si>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</si>
  <si>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</si>
  <si>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</si>
  <si>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</si>
  <si>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</si>
  <si>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</si>
  <si>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</si>
  <si>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</si>
  <si>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</si>
  <si>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</si>
  <si>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</si>
  <si>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</si>
  <si>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</si>
  <si>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</si>
  <si>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</si>
  <si>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</si>
  <si>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</si>
  <si>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</si>
  <si>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</si>
  <si>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</si>
  <si>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</si>
  <si>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</si>
  <si>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</si>
  <si>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</si>
  <si>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</si>
  <si>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</si>
  <si>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</si>
  <si>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</si>
  <si>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</si>
  <si>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</si>
  <si>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</si>
  <si>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</si>
  <si>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</si>
  <si>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</si>
  <si>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</si>
  <si>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</si>
  <si>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</si>
  <si>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</si>
  <si>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</si>
  <si>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</si>
  <si>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</si>
  <si>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</si>
  <si>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</si>
  <si>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</si>
  <si>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</si>
  <si>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</si>
  <si>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</si>
  <si>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</si>
  <si>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</si>
  <si>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</si>
  <si>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</si>
  <si>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</si>
  <si>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</si>
  <si>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</si>
  <si>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</si>
  <si>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</si>
  <si>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</si>
  <si>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</si>
  <si>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</si>
  <si>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</si>
  <si>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</si>
  <si>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</si>
  <si>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</si>
  <si>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</si>
  <si>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</si>
  <si>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</si>
  <si>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</si>
  <si>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</si>
  <si>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</si>
  <si>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</si>
  <si>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</si>
  <si>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</si>
  <si>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</si>
  <si>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</si>
  <si>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</si>
  <si>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</si>
  <si>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</si>
  <si>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</si>
  <si>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</si>
  <si>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</si>
  <si>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</si>
  <si>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</si>
  <si>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</si>
  <si>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</si>
  <si>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</si>
  <si>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</si>
  <si>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</si>
  <si>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</si>
  <si>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</si>
  <si>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</si>
  <si>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</si>
  <si>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</si>
  <si>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</si>
  <si>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</si>
  <si>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</si>
  <si>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</si>
  <si>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</si>
  <si>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</si>
  <si>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</si>
  <si>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</si>
  <si>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</si>
  <si>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</si>
  <si>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</si>
  <si>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</si>
  <si>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</si>
  <si>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</si>
  <si>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</si>
  <si>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</si>
  <si>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</si>
  <si>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</si>
  <si>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</si>
  <si>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</si>
  <si>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</si>
  <si>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</si>
  <si>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</si>
  <si>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</si>
  <si>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</si>
  <si>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</si>
  <si>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</si>
  <si>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</si>
  <si>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</si>
  <si>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</si>
  <si>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</si>
  <si>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</si>
  <si>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</si>
  <si>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</si>
  <si>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</si>
  <si>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</si>
  <si>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</si>
  <si>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</si>
  <si>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</si>
  <si>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</si>
  <si>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</si>
  <si>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</si>
  <si>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</si>
  <si>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</si>
  <si>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</si>
  <si>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</si>
  <si>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</si>
  <si>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</si>
  <si>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</si>
  <si>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</si>
  <si>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</si>
  <si>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</si>
  <si>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</si>
  <si>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</si>
  <si>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</si>
  <si>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</si>
  <si>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</si>
  <si>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</si>
  <si>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</si>
  <si>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</si>
  <si>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</si>
  <si>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</si>
  <si>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</si>
  <si>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</si>
  <si>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</si>
  <si>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</si>
  <si>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</si>
  <si>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</si>
  <si>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</si>
  <si>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</si>
  <si>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</si>
  <si>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</si>
  <si>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</si>
  <si>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</si>
  <si>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</si>
  <si>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</si>
  <si>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</si>
  <si>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</si>
  <si>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</si>
  <si>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</si>
  <si>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</si>
  <si>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</si>
  <si>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</si>
  <si>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</si>
  <si>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</si>
  <si>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</si>
  <si>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</si>
  <si>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</si>
  <si>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</si>
  <si>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</si>
  <si>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</si>
  <si>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</si>
  <si>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</si>
  <si>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</si>
  <si>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</si>
  <si>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</si>
  <si>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</si>
  <si>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</si>
  <si>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</si>
  <si>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</si>
  <si>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</si>
  <si>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</si>
  <si>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</si>
  <si>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</si>
  <si>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</si>
  <si>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</si>
  <si>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</si>
  <si>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</si>
  <si>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</si>
  <si>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</si>
  <si>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</si>
  <si>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</si>
  <si>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</si>
  <si>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</si>
  <si>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</si>
  <si>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</si>
  <si>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</si>
  <si>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</si>
  <si>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</si>
  <si>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</si>
  <si>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</si>
  <si>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</si>
  <si>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</si>
  <si>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</si>
  <si>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</si>
  <si>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</si>
  <si>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</si>
  <si>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</si>
  <si>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</si>
  <si>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</si>
  <si>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</si>
  <si>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</si>
  <si>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</si>
  <si>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</si>
  <si>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</si>
  <si>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</si>
  <si>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</si>
  <si>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</si>
  <si>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</si>
  <si>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</si>
  <si>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</si>
  <si>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</si>
  <si>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</si>
  <si>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</si>
  <si>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</si>
  <si>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</si>
  <si>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</si>
  <si>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</si>
  <si>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</si>
  <si>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</si>
  <si>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</si>
  <si>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</si>
  <si>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</si>
  <si>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</si>
  <si>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</si>
  <si>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</si>
  <si>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</si>
  <si>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</si>
  <si>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</si>
  <si>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</si>
  <si>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</si>
  <si>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</si>
  <si>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</si>
  <si>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</si>
  <si>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</si>
  <si>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</si>
  <si>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</si>
  <si>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</si>
  <si>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</si>
  <si>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</si>
  <si>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</si>
  <si>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</si>
  <si>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</si>
  <si>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</si>
  <si>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</si>
  <si>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</si>
  <si>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</si>
  <si>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</si>
  <si>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</si>
  <si>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</si>
  <si>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</si>
  <si>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</si>
  <si>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</si>
  <si>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</si>
  <si>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</si>
  <si>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</si>
  <si>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</si>
  <si>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</si>
  <si>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</si>
  <si>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</si>
  <si>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</si>
  <si>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</si>
  <si>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</si>
  <si>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</si>
  <si>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</si>
  <si>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</si>
  <si>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</si>
  <si>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</si>
  <si>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</si>
  <si>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</si>
  <si>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</si>
  <si>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</si>
  <si>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</si>
  <si>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</si>
  <si>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</si>
  <si>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</si>
  <si>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</si>
  <si>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</si>
  <si>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</si>
  <si>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</si>
  <si>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</si>
  <si>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</si>
  <si>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</si>
  <si>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</si>
  <si>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</si>
  <si>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</si>
  <si>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</si>
  <si>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</si>
  <si>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</si>
  <si>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</si>
  <si>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</si>
  <si>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</si>
  <si>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</si>
  <si>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</si>
  <si>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</si>
  <si>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</si>
  <si>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</si>
  <si>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</si>
  <si>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</si>
  <si>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</si>
  <si>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</si>
  <si>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</si>
  <si>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</si>
  <si>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</si>
  <si>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</si>
  <si>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</si>
  <si>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</si>
  <si>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</si>
  <si>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</si>
  <si>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</si>
  <si>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</si>
  <si>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</si>
  <si>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</si>
  <si>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</si>
  <si>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</si>
  <si>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</si>
  <si>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</si>
  <si>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</si>
  <si>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</si>
  <si>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</si>
  <si>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</si>
  <si>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</si>
  <si>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</si>
  <si>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</si>
  <si>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</si>
  <si>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</si>
  <si>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</si>
  <si>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</si>
  <si>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</si>
  <si>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</si>
  <si>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</si>
  <si>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</si>
  <si>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</si>
  <si>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</si>
  <si>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</si>
  <si>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</si>
  <si>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</si>
  <si>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</si>
  <si>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</si>
  <si>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</si>
  <si>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</si>
  <si>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</si>
  <si>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</si>
  <si>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</si>
  <si>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</si>
  <si>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</si>
  <si>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</si>
  <si>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</si>
  <si>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</si>
  <si>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</si>
  <si>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</si>
  <si>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</si>
  <si>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</si>
  <si>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</si>
  <si>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</si>
  <si>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</si>
  <si>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</si>
  <si>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</si>
  <si>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</si>
  <si>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</si>
  <si>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</si>
  <si>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</si>
  <si>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</si>
  <si>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</si>
  <si>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</si>
  <si>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</si>
  <si>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</si>
  <si>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</si>
  <si>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</si>
  <si>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</si>
  <si>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</si>
  <si>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</si>
  <si>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</si>
  <si>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</si>
  <si>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</si>
  <si>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</si>
  <si>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</si>
  <si>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</si>
  <si>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</si>
  <si>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</si>
  <si>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</si>
  <si>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</si>
  <si>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</si>
  <si>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</si>
  <si>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</si>
  <si>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</si>
  <si>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</si>
  <si>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</si>
  <si>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</si>
  <si>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</si>
  <si>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</si>
  <si>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</si>
  <si>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</si>
  <si>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</si>
  <si>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</si>
  <si>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</si>
  <si>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</si>
  <si>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</si>
  <si>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</si>
  <si>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</si>
  <si>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</si>
  <si>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</si>
  <si>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</si>
  <si>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</si>
  <si>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</si>
  <si>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</si>
  <si>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</si>
  <si>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</si>
  <si>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</si>
  <si>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</si>
  <si>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</si>
  <si>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</si>
  <si>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</si>
  <si>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</si>
  <si>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</si>
  <si>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</si>
  <si>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</si>
  <si>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</si>
  <si>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</si>
  <si>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</si>
  <si>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</si>
  <si>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</si>
  <si>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</si>
  <si>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</si>
  <si>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</si>
  <si>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</si>
  <si>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</si>
  <si>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</si>
  <si>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</si>
  <si>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</si>
  <si>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</si>
  <si>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</si>
  <si>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</si>
  <si>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</si>
  <si>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</si>
  <si>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</si>
  <si>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</si>
  <si>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</si>
  <si>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</si>
  <si>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</si>
  <si>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</si>
  <si>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</si>
  <si>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</si>
  <si>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</si>
  <si>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</si>
  <si>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</si>
  <si>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</si>
  <si>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</si>
  <si>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</si>
  <si>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</si>
  <si>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</si>
  <si>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</si>
  <si>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</si>
  <si>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</si>
  <si>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</si>
  <si>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</si>
  <si>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</si>
  <si>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</si>
  <si>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</si>
  <si>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</si>
  <si>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</si>
  <si>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</si>
  <si>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</si>
  <si>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</si>
  <si>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</si>
  <si>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</si>
  <si>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</si>
  <si>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</si>
  <si>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</si>
  <si>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</si>
  <si>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</si>
  <si>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</si>
  <si>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</si>
  <si>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</si>
  <si>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</si>
  <si>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</si>
  <si>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</si>
  <si>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</si>
  <si>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</si>
  <si>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</si>
  <si>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</si>
  <si>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</si>
  <si>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</si>
  <si>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</si>
  <si>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</si>
  <si>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</si>
  <si>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</si>
  <si>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</si>
  <si>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</si>
  <si>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</si>
  <si>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</si>
  <si>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</si>
  <si>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</si>
  <si>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</si>
  <si>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</si>
  <si>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</si>
  <si>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</si>
  <si>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</si>
  <si>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</si>
  <si>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</si>
  <si>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</si>
  <si>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</si>
  <si>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</si>
  <si>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</si>
  <si>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</si>
  <si>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</si>
  <si>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</si>
  <si>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</si>
  <si>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</si>
  <si>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</si>
  <si>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</si>
  <si>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</si>
  <si>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</si>
  <si>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</si>
  <si>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</si>
  <si>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</si>
  <si>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</si>
  <si>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</si>
  <si>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</si>
  <si>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</si>
  <si>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</si>
  <si>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</si>
  <si>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</si>
  <si>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</si>
  <si>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</si>
  <si>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</si>
  <si>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</si>
  <si>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</si>
  <si>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</si>
  <si>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</si>
  <si>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</si>
  <si>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</si>
  <si>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</si>
  <si>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</si>
  <si>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</si>
  <si>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</si>
  <si>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</si>
  <si>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</si>
  <si>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</si>
  <si>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</si>
  <si>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</si>
  <si>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</si>
  <si>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</si>
  <si>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</si>
  <si>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</si>
  <si>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</si>
  <si>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</si>
  <si>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</si>
  <si>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</si>
  <si>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</si>
  <si>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</si>
  <si>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</si>
  <si>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</si>
  <si>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</si>
  <si>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</si>
  <si>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</si>
  <si>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</si>
  <si>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</si>
  <si>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</si>
  <si>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</si>
  <si>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</si>
  <si>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</si>
  <si>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</si>
  <si>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</si>
  <si>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</si>
  <si>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</si>
  <si>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</si>
  <si>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</si>
  <si>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</si>
  <si>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</si>
  <si>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</si>
  <si>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</si>
  <si>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</si>
  <si>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</si>
  <si>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</si>
  <si>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</si>
  <si>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</si>
  <si>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</si>
  <si>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</si>
  <si>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</si>
  <si>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</si>
  <si>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</si>
  <si>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</si>
  <si>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</si>
  <si>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</si>
  <si>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</si>
  <si>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</si>
  <si>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</si>
  <si>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</si>
  <si>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</si>
  <si>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</si>
  <si>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</si>
  <si>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</si>
  <si>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</si>
  <si>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</si>
  <si>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</si>
  <si>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</si>
  <si>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</si>
  <si>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</si>
  <si>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</si>
  <si>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</si>
  <si>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</si>
  <si>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</si>
  <si>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</si>
  <si>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</si>
  <si>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</si>
  <si>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</si>
  <si>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</si>
  <si>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</si>
  <si>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</si>
  <si>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</si>
  <si>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</si>
  <si>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</si>
  <si>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</si>
  <si>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</si>
  <si>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</si>
  <si>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</si>
  <si>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</si>
  <si>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</si>
  <si>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</si>
  <si>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</si>
  <si>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</si>
  <si>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</si>
  <si>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</si>
  <si>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</si>
  <si>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</si>
  <si>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</si>
  <si>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</si>
  <si>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</si>
  <si>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</si>
  <si>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</si>
  <si>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</si>
  <si>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</si>
  <si>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</si>
  <si>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</si>
  <si>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</si>
  <si>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</si>
  <si>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</si>
  <si>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</si>
  <si>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</si>
  <si>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</si>
  <si>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</si>
  <si>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</si>
  <si>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</si>
  <si>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</si>
  <si>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</si>
  <si>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</si>
  <si>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</si>
  <si>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</si>
  <si>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</si>
  <si>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</si>
  <si>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</si>
  <si>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</si>
  <si>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</si>
  <si>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</si>
  <si>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</si>
  <si>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</si>
  <si>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</si>
  <si>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</si>
  <si>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</si>
  <si>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</si>
  <si>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</si>
  <si>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</si>
  <si>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</si>
  <si>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</si>
  <si>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</si>
  <si>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</si>
  <si>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</si>
  <si>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</si>
  <si>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</si>
  <si>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</si>
  <si>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</si>
  <si>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</si>
  <si>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</si>
  <si>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</si>
  <si>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</si>
  <si>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</si>
  <si>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</si>
  <si>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</si>
  <si>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</si>
  <si>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</si>
  <si>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</si>
  <si>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</si>
  <si>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</si>
  <si>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</si>
  <si>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</si>
  <si>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</si>
  <si>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</si>
  <si>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</si>
  <si>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</si>
  <si>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</si>
  <si>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</si>
  <si>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</si>
  <si>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</si>
  <si>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</si>
  <si>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</si>
  <si>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</si>
  <si>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</si>
  <si>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</si>
  <si>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</si>
  <si>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</si>
  <si>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</si>
  <si>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</si>
  <si>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</si>
  <si>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</si>
  <si>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</si>
  <si>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</si>
  <si>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</si>
  <si>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</si>
  <si>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</si>
  <si>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</si>
  <si>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</si>
  <si>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</si>
  <si>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</si>
  <si>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</si>
  <si>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</si>
  <si>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</si>
  <si>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</si>
  <si>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</si>
  <si>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</si>
  <si>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</si>
  <si>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</si>
  <si>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</si>
  <si>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</si>
  <si>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</si>
  <si>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</si>
  <si>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</si>
  <si>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</si>
  <si>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</si>
  <si>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</si>
  <si>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</si>
  <si>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</si>
  <si>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</si>
  <si>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</si>
  <si>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</si>
  <si>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</si>
  <si>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</si>
  <si>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</si>
  <si>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</si>
  <si>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</si>
  <si>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</si>
  <si>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</si>
  <si>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</si>
  <si>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</si>
  <si>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</si>
  <si>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</si>
  <si>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</si>
  <si>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</si>
  <si>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</si>
  <si>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</si>
  <si>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</si>
  <si>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</si>
  <si>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</si>
  <si>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</si>
  <si>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</si>
  <si>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</si>
  <si>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</si>
  <si>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</si>
  <si>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</si>
  <si>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</si>
  <si>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</si>
  <si>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</si>
  <si>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</si>
  <si>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</si>
  <si>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</si>
  <si>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</si>
  <si>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</si>
  <si>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</si>
  <si>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</si>
  <si>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</si>
  <si>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</si>
  <si>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</si>
  <si>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</si>
  <si>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</si>
  <si>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</si>
  <si>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</si>
  <si>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</si>
  <si>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</si>
  <si>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</si>
  <si>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</si>
  <si>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</si>
  <si>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</si>
  <si>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</si>
  <si>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</si>
  <si>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</si>
  <si>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</si>
  <si>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</si>
  <si>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</si>
  <si>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</si>
  <si>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</si>
  <si>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</si>
  <si>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</si>
  <si>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</si>
  <si>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</si>
  <si>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</si>
  <si>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</si>
  <si>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</si>
  <si>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</si>
  <si>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</si>
  <si>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</si>
  <si>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</si>
  <si>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</si>
  <si>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</si>
  <si>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</si>
  <si>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</si>
  <si>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</si>
  <si>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</si>
  <si>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</si>
  <si>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</si>
  <si>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</si>
  <si>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</si>
  <si>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</si>
  <si>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</si>
  <si>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</si>
  <si>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</si>
  <si>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</si>
  <si>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</si>
  <si>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</si>
  <si>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</si>
  <si>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</si>
  <si>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</si>
  <si>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</si>
  <si>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</si>
  <si>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</si>
  <si>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</si>
  <si>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</si>
  <si>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</si>
  <si>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</si>
  <si>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</si>
  <si>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</si>
  <si>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</si>
  <si>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</si>
  <si>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</si>
  <si>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</si>
  <si>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</si>
  <si>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</si>
  <si>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</si>
  <si>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</si>
  <si>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</si>
  <si>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</si>
  <si>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</si>
  <si>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</si>
  <si>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</si>
  <si>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</si>
  <si>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</si>
  <si>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</si>
  <si>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</si>
  <si>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</si>
  <si>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</si>
  <si>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</si>
  <si>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</si>
  <si>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</si>
  <si>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</si>
  <si>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</si>
  <si>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</si>
  <si>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</si>
  <si>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</si>
  <si>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</si>
  <si>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</si>
  <si>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</si>
  <si>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</si>
  <si>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</si>
  <si>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</si>
  <si>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</si>
  <si>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</si>
  <si>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</si>
  <si>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</si>
  <si>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</si>
  <si>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</si>
  <si>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</si>
  <si>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</si>
  <si>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</si>
  <si>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</si>
  <si>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</si>
  <si>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</si>
  <si>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</si>
  <si>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</si>
  <si>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</si>
  <si>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</si>
  <si>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</si>
  <si>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</si>
  <si>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</si>
  <si>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</si>
  <si>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</si>
  <si>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</si>
  <si>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</si>
  <si>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</si>
  <si>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</si>
  <si>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</si>
  <si>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</si>
  <si>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</si>
  <si>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</si>
  <si>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</si>
  <si>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</si>
  <si>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</si>
  <si>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</si>
  <si>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</si>
  <si>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</si>
  <si>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</si>
  <si>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</si>
  <si>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</si>
  <si>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</si>
  <si>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</si>
  <si>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</si>
  <si>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</si>
  <si>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</si>
  <si>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</si>
  <si>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</si>
  <si>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</si>
  <si>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</si>
  <si>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</si>
  <si>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</si>
  <si>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</si>
  <si>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</si>
  <si>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</si>
  <si>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</si>
  <si>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</si>
  <si>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</si>
  <si>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</si>
  <si>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</si>
  <si>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</si>
  <si>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</si>
  <si>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</si>
  <si>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</si>
  <si>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</si>
  <si>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</si>
  <si>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</si>
  <si>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</si>
  <si>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</si>
  <si>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</si>
  <si>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</si>
  <si>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</si>
  <si>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</si>
  <si>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</si>
  <si>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</si>
  <si>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</si>
  <si>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</si>
  <si>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</si>
  <si>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</si>
  <si>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</si>
  <si>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</si>
  <si>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</si>
  <si>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</si>
  <si>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</si>
  <si>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</si>
  <si>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</si>
  <si>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</si>
  <si>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</si>
  <si>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</si>
  <si>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</si>
  <si>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</si>
  <si>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</si>
  <si>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</si>
  <si>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</si>
  <si>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</si>
  <si>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</si>
  <si>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</si>
  <si>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</si>
  <si>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</si>
  <si>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</si>
  <si>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</si>
  <si>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</si>
  <si>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</si>
  <si>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</si>
  <si>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</si>
  <si>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</si>
  <si>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</si>
  <si>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</si>
  <si>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</si>
  <si>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</si>
  <si>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</si>
  <si>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</si>
  <si>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</si>
  <si>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</si>
  <si>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</si>
  <si>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</si>
  <si>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</si>
  <si>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</si>
  <si>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</si>
  <si>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</si>
  <si>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</si>
  <si>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</si>
  <si>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</si>
  <si>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</si>
  <si>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</si>
  <si>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</si>
  <si>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</si>
  <si>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</si>
  <si>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</si>
  <si>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</si>
  <si>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</si>
  <si>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</si>
  <si>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</si>
  <si>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</si>
  <si>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</si>
  <si>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</si>
  <si>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</si>
  <si>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</si>
  <si>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</si>
  <si>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</si>
  <si>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</si>
  <si>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</si>
  <si>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</si>
  <si>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</si>
  <si>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</si>
  <si>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</si>
  <si>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</si>
  <si>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</si>
  <si>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</si>
  <si>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</si>
  <si>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</si>
  <si>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</si>
  <si>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</si>
  <si>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</si>
  <si>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</si>
  <si>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</si>
  <si>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</si>
  <si>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</si>
  <si>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</si>
  <si>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</si>
  <si>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</si>
  <si>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</si>
  <si>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</si>
  <si>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</si>
  <si>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</si>
  <si>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</si>
  <si>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</si>
  <si>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</si>
  <si>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</si>
  <si>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</si>
  <si>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</si>
  <si>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</si>
  <si>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</si>
  <si>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</si>
  <si>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</si>
  <si>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</si>
  <si>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</si>
  <si>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</si>
  <si>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</si>
  <si>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</si>
  <si>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</si>
  <si>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</si>
  <si>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</si>
  <si>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</si>
  <si>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</si>
  <si>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</si>
  <si>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</si>
  <si>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</si>
  <si>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</si>
  <si>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</si>
  <si>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</si>
  <si>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</si>
  <si>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</si>
  <si>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</si>
  <si>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</si>
  <si>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</si>
  <si>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</si>
  <si>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</si>
  <si>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</si>
  <si>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</si>
  <si>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</si>
  <si>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</si>
  <si>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</si>
  <si>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</si>
  <si>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</si>
  <si>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</si>
  <si>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</si>
  <si>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</si>
  <si>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</si>
  <si>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</si>
  <si>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</si>
  <si>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</si>
  <si>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</si>
  <si>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</si>
  <si>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</si>
  <si>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</si>
  <si>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</si>
  <si>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</si>
  <si>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</si>
  <si>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</si>
  <si>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</si>
  <si>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</si>
  <si>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</si>
  <si>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</si>
  <si>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</si>
  <si>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</si>
  <si>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</si>
  <si>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</si>
  <si>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</si>
  <si>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</si>
  <si>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</si>
  <si>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</si>
  <si>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</si>
  <si>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</si>
  <si>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</si>
  <si>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</si>
  <si>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</si>
  <si>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</si>
  <si>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</si>
  <si>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</si>
  <si>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</si>
  <si>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</si>
  <si>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</si>
  <si>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</si>
  <si>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</si>
  <si>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</si>
  <si>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</si>
  <si>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</si>
  <si>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</si>
  <si>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</si>
  <si>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</si>
  <si>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</si>
  <si>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</si>
  <si>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</si>
  <si>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</si>
  <si>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</si>
  <si>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</si>
  <si>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</si>
  <si>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</si>
  <si>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</si>
  <si>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</si>
  <si>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</si>
  <si>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</si>
  <si>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</si>
  <si>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</si>
  <si>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</si>
  <si>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</si>
  <si>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</si>
  <si>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</si>
  <si>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</si>
  <si>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</si>
  <si>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</si>
  <si>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</si>
  <si>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</si>
  <si>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</si>
  <si>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</si>
  <si>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</si>
  <si>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</si>
  <si>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</si>
  <si>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</si>
  <si>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</si>
  <si>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</si>
  <si>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</si>
  <si>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</si>
  <si>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</si>
  <si>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</si>
  <si>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</si>
  <si>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</si>
  <si>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</si>
  <si>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</si>
  <si>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</si>
  <si>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</si>
  <si>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</si>
  <si>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</si>
  <si>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</si>
  <si>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</si>
  <si>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</si>
  <si>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</si>
  <si>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</si>
  <si>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</si>
  <si>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</si>
  <si>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</si>
  <si>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</si>
  <si>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</si>
  <si>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</si>
  <si>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</si>
  <si>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</si>
  <si>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</si>
  <si>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</si>
  <si>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</si>
  <si>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</si>
  <si>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</si>
  <si>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</si>
  <si>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</si>
  <si>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</si>
  <si>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</si>
  <si>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</si>
  <si>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</si>
  <si>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</si>
  <si>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</si>
  <si>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</si>
  <si>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</si>
  <si>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</si>
  <si>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</si>
  <si>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</si>
  <si>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</si>
  <si>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</si>
  <si>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</si>
  <si>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</si>
  <si>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</si>
  <si>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</si>
  <si>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</si>
  <si>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</si>
  <si>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</si>
  <si>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</si>
  <si>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</si>
  <si>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</si>
  <si>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</si>
  <si>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</si>
  <si>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</si>
  <si>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</si>
  <si>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</si>
  <si>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</si>
  <si>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</si>
  <si>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</si>
  <si>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</si>
  <si>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</si>
  <si>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</si>
  <si>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</si>
  <si>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</si>
  <si>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</si>
  <si>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</si>
  <si>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</si>
  <si>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</si>
  <si>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</si>
  <si>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</si>
  <si>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</si>
  <si>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</si>
  <si>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</si>
  <si>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</si>
  <si>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</si>
  <si>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</si>
  <si>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</si>
  <si>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</si>
  <si>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</si>
  <si>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</si>
  <si>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</si>
  <si>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</si>
  <si>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</si>
  <si>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</si>
  <si>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</si>
  <si>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</si>
  <si>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</si>
  <si>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</si>
  <si>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</si>
  <si>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</si>
  <si>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</si>
  <si>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</si>
  <si>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</si>
  <si>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</si>
  <si>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</si>
  <si>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</si>
  <si>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</si>
  <si>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</si>
  <si>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</si>
  <si>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</si>
  <si>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</si>
  <si>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</si>
  <si>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</si>
  <si>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</si>
  <si>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</si>
  <si>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</si>
  <si>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</si>
  <si>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</si>
  <si>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</si>
  <si>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</si>
  <si>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</si>
  <si>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</si>
  <si>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</si>
  <si>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</si>
  <si>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</si>
  <si>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</si>
  <si>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</si>
  <si>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</si>
  <si>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</si>
  <si>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</si>
  <si>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</si>
  <si>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</si>
  <si>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</si>
  <si>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</si>
  <si>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</si>
  <si>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</si>
  <si>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</si>
  <si>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</si>
  <si>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</si>
  <si>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</si>
  <si>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</si>
  <si>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</si>
  <si>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</si>
  <si>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</si>
  <si>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</si>
  <si>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</si>
  <si>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</si>
  <si>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</si>
  <si>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</si>
  <si>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</si>
  <si>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</si>
  <si>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</si>
  <si>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</si>
  <si>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</si>
  <si>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</si>
  <si>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</si>
  <si>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</si>
  <si>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</si>
  <si>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</si>
  <si>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</si>
  <si>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</si>
  <si>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</si>
  <si>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</si>
  <si>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</si>
  <si>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</si>
  <si>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</si>
  <si>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</si>
  <si>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</si>
  <si>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</si>
  <si>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</si>
  <si>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</si>
  <si>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</si>
  <si>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</si>
  <si>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</si>
  <si>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</si>
  <si>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</si>
  <si>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</si>
  <si>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</si>
  <si>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</si>
  <si>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</si>
  <si>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</si>
  <si>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</si>
  <si>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</si>
  <si>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</si>
  <si>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</si>
  <si>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</si>
  <si>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</si>
  <si>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</si>
  <si>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</si>
  <si>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</si>
  <si>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</si>
  <si>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</si>
  <si>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</si>
  <si>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</si>
  <si>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</si>
  <si>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</si>
  <si>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</si>
  <si>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</si>
  <si>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</si>
  <si>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</si>
  <si>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</si>
  <si>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</si>
  <si>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</si>
  <si>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</si>
  <si>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</si>
  <si>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</si>
  <si>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</si>
  <si>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</si>
  <si>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</si>
  <si>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</si>
  <si>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</si>
  <si>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</si>
  <si>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</si>
  <si>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</si>
  <si>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</si>
  <si>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</si>
  <si>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</si>
  <si>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</si>
  <si>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</si>
  <si>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</si>
  <si>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</si>
  <si>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</si>
  <si>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</si>
  <si>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</si>
  <si>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</si>
  <si>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</si>
  <si>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</si>
  <si>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</si>
  <si>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</si>
  <si>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</si>
  <si>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</si>
  <si>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</si>
  <si>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</si>
  <si>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</si>
  <si>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</si>
  <si>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</si>
  <si>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</si>
  <si>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</si>
  <si>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</si>
  <si>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</si>
  <si>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</si>
  <si>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</si>
  <si>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</si>
  <si>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</si>
  <si>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</si>
  <si>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</si>
  <si>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</si>
  <si>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</si>
  <si>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</si>
  <si>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</si>
  <si>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</si>
  <si>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</si>
  <si>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</si>
  <si>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</si>
  <si>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</si>
  <si>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</si>
  <si>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</si>
  <si>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</si>
  <si>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</si>
  <si>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</si>
  <si>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</si>
  <si>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</si>
  <si>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</si>
  <si>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</si>
  <si>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</si>
  <si>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</si>
  <si>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</si>
  <si>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</si>
  <si>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</si>
  <si>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</si>
  <si>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</si>
  <si>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</si>
  <si>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</si>
  <si>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</si>
  <si>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</si>
  <si>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</si>
  <si>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</si>
  <si>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</si>
  <si>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</si>
  <si>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</si>
  <si>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</si>
  <si>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</si>
  <si>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</si>
  <si>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</si>
  <si>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</si>
  <si>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</si>
  <si>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</si>
  <si>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</si>
  <si>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</si>
  <si>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</si>
  <si>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</si>
  <si>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</si>
  <si>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</si>
  <si>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</si>
  <si>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</si>
  <si>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</si>
  <si>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</si>
  <si>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</si>
  <si>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</si>
  <si>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</si>
  <si>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</si>
  <si>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</si>
  <si>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</si>
  <si>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</si>
  <si>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</si>
  <si>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</si>
  <si>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</si>
  <si>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</si>
  <si>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</si>
  <si>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</si>
  <si>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</si>
  <si>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</si>
  <si>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</si>
  <si>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</si>
  <si>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</si>
  <si>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</si>
  <si>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</si>
  <si>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</si>
  <si>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</si>
  <si>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</si>
  <si>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</si>
  <si>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</si>
  <si>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</si>
  <si>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</si>
  <si>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</si>
  <si>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</si>
  <si>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</si>
  <si>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</si>
  <si>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</si>
  <si>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</si>
  <si>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</si>
  <si>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</si>
  <si>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</si>
  <si>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</si>
  <si>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</si>
  <si>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</si>
  <si>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</si>
  <si>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</si>
  <si>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</si>
  <si>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</si>
  <si>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</si>
  <si>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</si>
  <si>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</si>
  <si>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</si>
  <si>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</si>
  <si>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</si>
  <si>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</si>
  <si>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</si>
  <si>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</si>
  <si>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</si>
  <si>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</si>
  <si>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</si>
  <si>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</si>
  <si>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</si>
  <si>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</si>
  <si>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</si>
  <si>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</si>
  <si>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</si>
  <si>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</si>
  <si>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</si>
  <si>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</si>
  <si>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</si>
  <si>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</si>
  <si>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</si>
  <si>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</si>
  <si>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</si>
  <si>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</si>
  <si>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</si>
  <si>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</si>
  <si>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</si>
  <si>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</si>
  <si>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</si>
  <si>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</si>
  <si>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</si>
  <si>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</si>
  <si>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</si>
  <si>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</si>
  <si>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</si>
  <si>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</si>
  <si>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</si>
  <si>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</si>
  <si>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</si>
  <si>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</si>
  <si>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</si>
  <si>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</si>
  <si>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</si>
  <si>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</si>
  <si>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</si>
  <si>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</si>
  <si>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</si>
  <si>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</si>
  <si>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</si>
  <si>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</si>
  <si>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</si>
  <si>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</si>
  <si>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</si>
  <si>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</si>
  <si>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</si>
  <si>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</si>
  <si>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</si>
  <si>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</si>
  <si>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</si>
  <si>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</si>
  <si>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</si>
  <si>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</si>
  <si>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</si>
  <si>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</si>
  <si>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</si>
  <si>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</si>
  <si>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</si>
  <si>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</si>
  <si>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</si>
  <si>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</si>
  <si>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</si>
  <si>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</si>
  <si>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</si>
  <si>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</si>
  <si>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</si>
  <si>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</si>
  <si>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</si>
  <si>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</si>
  <si>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</si>
  <si>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</si>
  <si>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</si>
  <si>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</si>
  <si>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</si>
  <si>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</si>
  <si>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</si>
  <si>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</si>
  <si>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</si>
  <si>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</si>
  <si>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</si>
  <si>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</si>
  <si>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</si>
  <si>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</si>
  <si>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</si>
  <si>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</si>
  <si>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</si>
  <si>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</si>
  <si>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</si>
  <si>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</si>
  <si>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</si>
  <si>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</si>
  <si>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</si>
  <si>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</si>
  <si>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</si>
  <si>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</si>
  <si>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</si>
  <si>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</si>
  <si>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</si>
  <si>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</si>
  <si>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</si>
  <si>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</si>
  <si>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</si>
  <si>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</si>
  <si>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</si>
  <si>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</si>
  <si>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</si>
  <si>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</si>
  <si>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</si>
  <si>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</si>
  <si>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</si>
  <si>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</si>
  <si>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</si>
  <si>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</si>
  <si>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</si>
  <si>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</si>
  <si>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</si>
  <si>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</si>
  <si>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</si>
  <si>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</si>
  <si>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</si>
  <si>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</si>
  <si>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</si>
  <si>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</si>
  <si>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</si>
  <si>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</si>
  <si>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</si>
  <si>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</si>
  <si>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</si>
  <si>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</si>
  <si>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</si>
  <si>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</si>
  <si>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</si>
  <si>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</si>
  <si>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</si>
  <si>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</si>
  <si>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</si>
  <si>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</si>
  <si>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</si>
  <si>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</si>
  <si>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</si>
  <si>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</si>
  <si>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</si>
  <si>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</si>
  <si>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</si>
  <si>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</si>
  <si>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</si>
  <si>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</si>
  <si>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</si>
  <si>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</si>
  <si>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</si>
  <si>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</si>
  <si>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</si>
  <si>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</si>
  <si>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</si>
  <si>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</si>
  <si>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</si>
  <si>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</si>
  <si>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</si>
  <si>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</si>
  <si>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</si>
  <si>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</si>
  <si>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</si>
  <si>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</si>
  <si>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</si>
  <si>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</si>
  <si>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</si>
  <si>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</si>
  <si>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</si>
  <si>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</si>
  <si>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</si>
  <si>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</si>
  <si>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</si>
  <si>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</si>
  <si>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</si>
  <si>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</si>
  <si>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</si>
  <si>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</si>
  <si>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</si>
  <si>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</si>
  <si>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</si>
  <si>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</si>
  <si>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</si>
  <si>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</si>
  <si>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</si>
  <si>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</si>
  <si>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</si>
  <si>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</si>
  <si>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</si>
  <si>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</si>
  <si>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</si>
  <si>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</si>
  <si>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</si>
  <si>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</si>
  <si>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</si>
  <si>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</si>
  <si>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</si>
  <si>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</si>
  <si>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</si>
  <si>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</si>
  <si>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</si>
  <si>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</si>
  <si>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</si>
  <si>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</si>
  <si>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</si>
  <si>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</si>
  <si>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</si>
  <si>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</si>
  <si>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</si>
  <si>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</si>
  <si>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</si>
  <si>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</si>
  <si>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</si>
  <si>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</si>
  <si>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</si>
  <si>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</si>
  <si>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</si>
  <si>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</si>
  <si>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</si>
  <si>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</si>
  <si>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</si>
  <si>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</si>
  <si>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</si>
  <si>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</si>
  <si>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</si>
  <si>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</si>
  <si>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</si>
  <si>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</si>
  <si>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</si>
  <si>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</si>
  <si>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</si>
  <si>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</si>
  <si>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</si>
  <si>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</si>
  <si>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</si>
  <si>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</si>
  <si>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</si>
  <si>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</si>
  <si>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</si>
  <si>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</si>
  <si>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</si>
  <si>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</si>
  <si>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</si>
  <si>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</si>
  <si>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</si>
  <si>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</si>
  <si>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</si>
  <si>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</si>
  <si>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</si>
  <si>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</si>
  <si>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</si>
  <si>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</si>
  <si>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</si>
  <si>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</si>
  <si>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</si>
  <si>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</si>
  <si>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</si>
  <si>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</si>
  <si>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</si>
  <si>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</si>
  <si>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</si>
  <si>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</si>
  <si>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</si>
  <si>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</si>
  <si>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</si>
  <si>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</si>
  <si>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</si>
  <si>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</si>
  <si>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</si>
  <si>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</si>
  <si>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</si>
  <si>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</si>
  <si>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</si>
  <si>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</si>
  <si>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</si>
  <si>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</si>
  <si>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</si>
  <si>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</si>
  <si>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</si>
  <si>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</si>
  <si>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</si>
  <si>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</si>
  <si>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</si>
  <si>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</si>
  <si>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</si>
  <si>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</si>
  <si>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</si>
  <si>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</si>
  <si>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</si>
  <si>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</si>
  <si>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</si>
  <si>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</si>
  <si>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</si>
  <si>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</si>
  <si>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</si>
  <si>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</si>
  <si>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</si>
  <si>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</si>
  <si>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</si>
  <si>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</si>
  <si>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</si>
  <si>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</si>
  <si>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</si>
  <si>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</si>
  <si>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</si>
  <si>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</si>
  <si>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</si>
  <si>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</si>
  <si>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</si>
  <si>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</si>
  <si>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</si>
  <si>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</si>
  <si>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</si>
  <si>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</si>
  <si>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</si>
  <si>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</si>
  <si>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</si>
  <si>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</si>
  <si>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</si>
  <si>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</si>
  <si>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</si>
  <si>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</si>
  <si>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</si>
  <si>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</si>
  <si>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</si>
  <si>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</si>
  <si>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</si>
  <si>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</si>
  <si>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</si>
  <si>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</si>
  <si>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</si>
  <si>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</si>
  <si>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</si>
  <si>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</si>
  <si>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</si>
  <si>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</si>
  <si>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</si>
  <si>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</si>
  <si>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</si>
  <si>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</si>
  <si>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</si>
  <si>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</si>
  <si>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</si>
  <si>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</si>
  <si>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</si>
  <si>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</si>
  <si>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</si>
  <si>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</si>
  <si>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</si>
  <si>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</si>
  <si>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</si>
  <si>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</si>
  <si>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</si>
  <si>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</si>
  <si>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</si>
  <si>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</si>
  <si>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</si>
  <si>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</si>
  <si>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</si>
  <si>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</si>
  <si>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</si>
  <si>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</si>
  <si>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</si>
  <si>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</si>
  <si>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</si>
  <si>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</si>
  <si>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</si>
  <si>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</si>
  <si>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</si>
  <si>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</si>
  <si>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</si>
  <si>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</si>
  <si>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</si>
  <si>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</si>
  <si>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</si>
  <si>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</si>
  <si>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</si>
  <si>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</si>
  <si>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</si>
  <si>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</si>
  <si>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</si>
  <si>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</si>
  <si>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</si>
  <si>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</si>
  <si>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</si>
  <si>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</si>
  <si>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</si>
  <si>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</si>
  <si>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</si>
  <si>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</si>
  <si>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</si>
  <si>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</si>
  <si>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</si>
  <si>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</si>
  <si>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</si>
  <si>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</si>
  <si>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</si>
  <si>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</si>
  <si>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</si>
  <si>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</si>
  <si>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</si>
  <si>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</si>
  <si>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</si>
  <si>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</si>
  <si>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</si>
  <si>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</si>
  <si>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</si>
  <si>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</si>
  <si>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</si>
  <si>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</si>
  <si>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</si>
  <si>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</si>
  <si>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</si>
  <si>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</si>
  <si>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</si>
  <si>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</si>
  <si>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</si>
  <si>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</si>
  <si>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</si>
  <si>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</si>
  <si>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</si>
  <si>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</si>
  <si>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</si>
  <si>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</si>
  <si>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</si>
  <si>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</si>
  <si>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</si>
  <si>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</si>
  <si>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</si>
  <si>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</si>
  <si>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</si>
  <si>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</si>
  <si>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</si>
  <si>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</si>
  <si>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</si>
  <si>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</si>
  <si>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</si>
  <si>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</si>
  <si>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</si>
  <si>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</si>
  <si>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</si>
  <si>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</si>
  <si>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</si>
  <si>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</si>
  <si>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</si>
  <si>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</si>
  <si>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</si>
  <si>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</si>
  <si>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</si>
  <si>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</si>
  <si>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</si>
  <si>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</si>
  <si>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</si>
  <si>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</si>
  <si>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</si>
  <si>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</si>
  <si>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</si>
  <si>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</si>
  <si>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</si>
  <si>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</si>
  <si>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</si>
  <si>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</si>
  <si>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</si>
  <si>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</si>
  <si>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</si>
  <si>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</si>
  <si>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</si>
  <si>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</si>
  <si>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</si>
  <si>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</si>
  <si>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</si>
  <si>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</si>
  <si>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</si>
  <si>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</si>
  <si>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</si>
  <si>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</si>
  <si>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</si>
  <si>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</si>
  <si>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</si>
  <si>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</si>
  <si>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</si>
  <si>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</si>
  <si>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</si>
  <si>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</si>
  <si>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</si>
  <si>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</si>
  <si>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</si>
  <si>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</si>
  <si>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</si>
  <si>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</si>
  <si>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</si>
  <si>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</si>
  <si>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</si>
  <si>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</si>
  <si>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</si>
  <si>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</si>
  <si>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</si>
  <si>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</si>
  <si>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</si>
  <si>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</si>
  <si>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</si>
  <si>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</si>
  <si>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</si>
  <si>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</si>
  <si>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</si>
  <si>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</si>
  <si>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</si>
  <si>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</si>
  <si>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</si>
  <si>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</si>
  <si>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</si>
  <si>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</si>
  <si>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</si>
  <si>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</si>
  <si>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</si>
  <si>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</si>
  <si>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</si>
  <si>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</si>
  <si>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</si>
  <si>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</si>
  <si>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</si>
  <si>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</si>
  <si>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</si>
  <si>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</si>
  <si>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</si>
  <si>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</si>
  <si>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</si>
  <si>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</si>
  <si>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</si>
  <si>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</si>
  <si>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</si>
  <si>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</si>
  <si>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</si>
  <si>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</si>
  <si>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</si>
  <si>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</si>
  <si>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</si>
  <si>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</si>
  <si>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</si>
  <si>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</si>
  <si>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</si>
  <si>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</si>
  <si>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</si>
  <si>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</si>
  <si>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</si>
  <si>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</si>
  <si>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</si>
  <si>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</si>
  <si>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</si>
  <si>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</si>
  <si>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</si>
  <si>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</si>
  <si>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</si>
  <si>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</si>
  <si>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</si>
  <si>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</si>
  <si>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</si>
  <si>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</si>
  <si>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</si>
  <si>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</si>
  <si>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</si>
  <si>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</si>
  <si>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</si>
  <si>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</si>
  <si>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</si>
  <si>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</si>
  <si>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</si>
  <si>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</si>
  <si>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</si>
  <si>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</si>
  <si>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</si>
  <si>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</si>
  <si>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</si>
  <si>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</si>
  <si>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</si>
  <si>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</si>
  <si>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</si>
  <si>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</si>
  <si>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</si>
  <si>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</si>
  <si>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</si>
  <si>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</si>
  <si>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</si>
  <si>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</si>
  <si>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</si>
  <si>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</si>
  <si>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</si>
  <si>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</si>
  <si>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</si>
  <si>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</si>
  <si>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</si>
  <si>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</si>
  <si>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</si>
  <si>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</si>
  <si>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</si>
  <si>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</si>
  <si>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</si>
  <si>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</si>
  <si>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</si>
  <si>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</si>
  <si>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</si>
  <si>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</si>
  <si>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</si>
  <si>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</si>
  <si>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</si>
  <si>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</si>
  <si>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</si>
  <si>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</si>
  <si>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</si>
  <si>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</si>
  <si>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</si>
  <si>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</si>
  <si>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</si>
  <si>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</si>
  <si>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</si>
  <si>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</si>
  <si>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</si>
  <si>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</si>
  <si>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</si>
  <si>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</si>
  <si>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</si>
  <si>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</si>
  <si>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</si>
  <si>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</si>
  <si>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</si>
  <si>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</si>
  <si>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</si>
  <si>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</si>
  <si>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</si>
  <si>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</si>
  <si>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</si>
  <si>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</si>
  <si>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</si>
  <si>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</si>
  <si>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</si>
  <si>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</si>
  <si>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</si>
  <si>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</si>
  <si>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</si>
  <si>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</si>
  <si>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</si>
  <si>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</si>
  <si>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</si>
  <si>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</si>
  <si>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</si>
  <si>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</si>
  <si>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</si>
  <si>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</si>
  <si>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</si>
  <si>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</si>
  <si>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</si>
  <si>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</si>
  <si>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</si>
  <si>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</si>
  <si>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</si>
  <si>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</si>
  <si>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</si>
  <si>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</si>
  <si>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</si>
  <si>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</si>
  <si>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</si>
  <si>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</si>
  <si>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</si>
  <si>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</si>
  <si>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</si>
  <si>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</si>
  <si>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</si>
  <si>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</si>
  <si>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</si>
  <si>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</si>
  <si>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</si>
  <si>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</si>
  <si>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</si>
  <si>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</si>
  <si>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</si>
  <si>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</si>
  <si>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</si>
  <si>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</si>
  <si>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</si>
  <si>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</si>
  <si>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</si>
  <si>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</si>
  <si>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</si>
  <si>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</si>
  <si>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</si>
  <si>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</si>
  <si>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</si>
  <si>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</si>
  <si>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</si>
  <si>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</si>
  <si>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</si>
  <si>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</si>
  <si>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</si>
  <si>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</si>
  <si>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</si>
  <si>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</si>
  <si>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</si>
  <si>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</si>
  <si>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</si>
  <si>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</si>
  <si>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</si>
  <si>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</si>
  <si>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</si>
  <si>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</si>
  <si>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</si>
  <si>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</si>
  <si>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</si>
  <si>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</si>
  <si>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</si>
  <si>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</si>
  <si>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</si>
  <si>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</si>
  <si>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</si>
  <si>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</si>
  <si>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</si>
  <si>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</si>
  <si>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</si>
  <si>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</si>
  <si>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</si>
  <si>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</si>
  <si>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</si>
  <si>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</si>
  <si>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</si>
  <si>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</si>
  <si>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</si>
  <si>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</si>
  <si>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</si>
  <si>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</si>
  <si>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</si>
  <si>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</si>
  <si>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</si>
  <si>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</si>
  <si>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</si>
  <si>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</si>
  <si>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</si>
  <si>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</si>
  <si>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</si>
  <si>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</si>
  <si>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</si>
  <si>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</si>
  <si>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</si>
  <si>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</si>
  <si>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</si>
  <si>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</si>
  <si>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</si>
  <si>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</si>
  <si>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</si>
  <si>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</si>
  <si>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</si>
  <si>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</si>
  <si>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</si>
  <si>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</si>
  <si>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</si>
  <si>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</si>
  <si>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</si>
  <si>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</si>
  <si>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</si>
  <si>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</si>
  <si>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</si>
  <si>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</si>
  <si>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</si>
  <si>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</si>
  <si>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</si>
  <si>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</si>
  <si>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</si>
  <si>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</si>
  <si>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</si>
  <si>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</si>
  <si>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</si>
  <si>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</si>
  <si>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</si>
  <si>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</si>
  <si>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</si>
  <si>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</si>
  <si>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</si>
  <si>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</si>
  <si>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</si>
  <si>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</si>
  <si>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</si>
  <si>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</si>
  <si>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</si>
  <si>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</si>
  <si>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</si>
  <si>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</si>
  <si>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</si>
  <si>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</si>
  <si>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</si>
  <si>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</si>
  <si>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</si>
  <si>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</si>
  <si>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</si>
  <si>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</si>
  <si>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</si>
  <si>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</si>
  <si>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</si>
  <si>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</si>
  <si>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</si>
  <si>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</si>
  <si>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</si>
  <si>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</si>
  <si>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</si>
  <si>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</si>
  <si>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</si>
  <si>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</si>
  <si>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</si>
  <si>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</si>
  <si>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</si>
  <si>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</si>
  <si>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</si>
  <si>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</si>
  <si>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</si>
  <si>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</si>
  <si>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</si>
  <si>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</si>
  <si>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</si>
  <si>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</si>
  <si>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</si>
  <si>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</si>
  <si>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</si>
  <si>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</si>
  <si>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</si>
  <si>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</si>
  <si>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</si>
  <si>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</si>
  <si>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</si>
  <si>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</si>
  <si>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</si>
  <si>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</si>
  <si>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</si>
  <si>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</si>
  <si>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</si>
  <si>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</si>
  <si>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</si>
  <si>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</si>
  <si>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</si>
  <si>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</si>
  <si>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</si>
  <si>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</si>
  <si>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</si>
  <si>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</si>
  <si>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</si>
  <si>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</si>
  <si>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</si>
  <si>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</si>
  <si>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</si>
  <si>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</si>
  <si>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</si>
  <si>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</si>
  <si>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</si>
  <si>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</si>
  <si>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</si>
  <si>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</si>
  <si>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</si>
  <si>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</si>
  <si>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</si>
  <si>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</si>
  <si>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</si>
  <si>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</si>
  <si>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</si>
  <si>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</si>
  <si>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</si>
  <si>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</si>
  <si>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</si>
  <si>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</si>
  <si>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</si>
  <si>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</si>
  <si>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</si>
  <si>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</si>
  <si>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</si>
  <si>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</si>
  <si>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</si>
  <si>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</si>
  <si>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</si>
  <si>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</si>
  <si>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</si>
  <si>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</si>
  <si>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</si>
  <si>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</si>
  <si>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</si>
  <si>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</si>
  <si>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</si>
  <si>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</si>
  <si>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</si>
  <si>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</si>
  <si>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</si>
  <si>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</si>
  <si>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</si>
  <si>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</si>
  <si>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</si>
  <si>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</si>
  <si>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</si>
  <si>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</si>
  <si>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</si>
  <si>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</si>
  <si>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</si>
  <si>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</si>
  <si>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</si>
  <si>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</si>
  <si>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</si>
  <si>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</si>
  <si>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</si>
  <si>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</si>
  <si>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</si>
  <si>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</si>
  <si>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</si>
  <si>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</si>
  <si>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</si>
  <si>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</si>
  <si>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</si>
  <si>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</si>
  <si>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</si>
  <si>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</si>
  <si>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</si>
  <si>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</si>
  <si>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</si>
  <si>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</si>
  <si>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</si>
  <si>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</si>
  <si>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</si>
  <si>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</si>
  <si>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</si>
  <si>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</si>
  <si>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</si>
  <si>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</si>
  <si>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</si>
  <si>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</si>
  <si>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</si>
  <si>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</si>
  <si>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</si>
  <si>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</si>
  <si>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</si>
  <si>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</si>
  <si>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</si>
  <si>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</si>
  <si>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</si>
  <si>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</si>
  <si>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</si>
  <si>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</si>
  <si>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</si>
  <si>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</si>
  <si>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</si>
  <si>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</si>
  <si>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</si>
  <si>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</si>
  <si>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</si>
  <si>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</si>
  <si>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</si>
  <si>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</si>
  <si>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</si>
  <si>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</si>
  <si>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</si>
  <si>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</si>
  <si>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</si>
  <si>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</si>
  <si>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</si>
  <si>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</si>
  <si>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</si>
  <si>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</si>
  <si>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</si>
  <si>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</si>
  <si>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</si>
  <si>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</si>
  <si>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</si>
  <si>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</si>
  <si>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</si>
  <si>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</si>
  <si>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</si>
  <si>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</si>
  <si>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</si>
  <si>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</si>
  <si>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</si>
  <si>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</si>
  <si>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</si>
  <si>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</si>
  <si>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</si>
  <si>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</si>
  <si>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</si>
  <si>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</si>
  <si>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</si>
  <si>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</si>
  <si>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</si>
  <si>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</si>
  <si>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</si>
  <si>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</si>
  <si>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</si>
  <si>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</si>
  <si>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</si>
  <si>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</si>
  <si>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</si>
  <si>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</si>
  <si>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</si>
  <si>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</si>
  <si>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</si>
  <si>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</si>
  <si>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</si>
  <si>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</si>
  <si>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</si>
  <si>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</si>
  <si>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</si>
  <si>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</si>
  <si>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</si>
  <si>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</si>
  <si>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</si>
  <si>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</si>
  <si>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</si>
  <si>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</si>
  <si>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</si>
  <si>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</si>
  <si>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</si>
  <si>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</si>
  <si>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</si>
  <si>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</si>
  <si>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</si>
  <si>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</si>
  <si>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</si>
  <si>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</si>
  <si>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</si>
  <si>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</si>
  <si>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</si>
  <si>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</si>
  <si>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</si>
  <si>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</si>
  <si>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</si>
  <si>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</si>
  <si>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</si>
  <si>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</si>
  <si>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</si>
  <si>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</si>
  <si>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</si>
  <si>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</si>
  <si>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</si>
  <si>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</si>
  <si>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</si>
  <si>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</si>
  <si>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</si>
  <si>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</si>
  <si>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</si>
  <si>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</si>
  <si>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</si>
  <si>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</si>
  <si>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</si>
  <si>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</si>
  <si>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</si>
  <si>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</si>
  <si>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</si>
  <si>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</si>
  <si>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</si>
  <si>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</si>
  <si>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</si>
  <si>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</si>
  <si>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</si>
  <si>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</si>
  <si>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</si>
  <si>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</si>
  <si>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</si>
  <si>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</si>
  <si>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</si>
  <si>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</si>
  <si>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</si>
  <si>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</si>
  <si>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</si>
  <si>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</si>
  <si>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</si>
  <si>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</si>
  <si>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</si>
  <si>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</si>
  <si>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</si>
  <si>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</si>
  <si>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</si>
  <si>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</si>
  <si>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</si>
  <si>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</si>
  <si>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</si>
  <si>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</si>
  <si>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</si>
  <si>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</si>
  <si>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</si>
  <si>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</si>
  <si>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</si>
  <si>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</si>
  <si>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</si>
  <si>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</si>
  <si>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</si>
  <si>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</si>
  <si>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</si>
  <si>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</si>
  <si>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</si>
  <si>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</si>
  <si>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</si>
  <si>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</si>
  <si>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</si>
  <si>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</si>
  <si>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</si>
  <si>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</si>
  <si>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</si>
  <si>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</si>
  <si>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</si>
  <si>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</si>
  <si>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</si>
  <si>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</si>
  <si>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</si>
  <si>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</si>
  <si>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</si>
  <si>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</si>
  <si>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</si>
  <si>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</si>
  <si>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</si>
  <si>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</si>
  <si>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</si>
  <si>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</si>
  <si>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</si>
  <si>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</si>
  <si>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</si>
  <si>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</si>
  <si>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</si>
  <si>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</si>
  <si>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</si>
  <si>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</si>
  <si>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</si>
  <si>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</si>
  <si>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</si>
  <si>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</si>
  <si>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</si>
  <si>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</si>
  <si>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</si>
  <si>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</si>
  <si>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</si>
  <si>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</si>
  <si>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</si>
  <si>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</si>
  <si>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</si>
  <si>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</si>
  <si>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</si>
  <si>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</si>
  <si>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</si>
  <si>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</si>
  <si>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</si>
  <si>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</si>
  <si>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</si>
  <si>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</si>
  <si>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</si>
  <si>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</si>
  <si>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</si>
  <si>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</si>
  <si>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</si>
  <si>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</si>
  <si>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</si>
  <si>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</si>
  <si>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</si>
  <si>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</si>
  <si>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</si>
  <si>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</si>
  <si>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</si>
  <si>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</si>
  <si>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</si>
  <si>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</si>
  <si>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</si>
  <si>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</si>
  <si>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</si>
  <si>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</si>
  <si>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</si>
  <si>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</si>
  <si>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</si>
  <si>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</si>
  <si>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</si>
  <si>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</si>
  <si>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</si>
  <si>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</si>
  <si>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</si>
  <si>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</si>
  <si>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</si>
  <si>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</si>
  <si>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</si>
  <si>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</si>
  <si>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</si>
  <si>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</si>
  <si>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</si>
  <si>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</si>
  <si>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</si>
  <si>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</si>
  <si>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</si>
  <si>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</si>
  <si>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</si>
  <si>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</si>
  <si>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</si>
  <si>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</si>
  <si>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</si>
  <si>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</si>
  <si>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</si>
  <si>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</si>
  <si>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</si>
  <si>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</si>
  <si>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</si>
  <si>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</si>
  <si>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</si>
  <si>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</si>
  <si>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</si>
  <si>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</si>
  <si>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</si>
  <si>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</si>
  <si>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</si>
  <si>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</si>
  <si>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</si>
  <si>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</si>
  <si>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</si>
  <si>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</si>
  <si>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</si>
  <si>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</si>
  <si>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</si>
  <si>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</si>
  <si>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</si>
  <si>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</si>
  <si>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</si>
  <si>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</si>
  <si>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</si>
  <si>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</si>
  <si>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</si>
  <si>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</si>
  <si>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</si>
  <si>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</si>
  <si>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</si>
  <si>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</si>
  <si>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</si>
  <si>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</si>
  <si>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</si>
  <si>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</si>
  <si>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</si>
  <si>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</si>
  <si>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</si>
  <si>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</si>
  <si>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</si>
  <si>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</si>
  <si>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</si>
  <si>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</si>
  <si>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</si>
  <si>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</si>
  <si>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</si>
  <si>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</si>
  <si>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</si>
  <si>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</si>
  <si>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</si>
  <si>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</si>
  <si>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</si>
  <si>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</si>
  <si>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</si>
  <si>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</si>
  <si>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</si>
  <si>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</si>
  <si>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</si>
  <si>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</si>
  <si>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</si>
  <si>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</si>
  <si>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</si>
  <si>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</si>
  <si>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</si>
  <si>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</si>
  <si>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</si>
  <si>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</si>
  <si>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</si>
  <si>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</si>
  <si>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</si>
  <si>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</si>
  <si>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</si>
  <si>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</si>
  <si>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</si>
  <si>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</si>
  <si>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</si>
  <si>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</si>
  <si>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</si>
  <si>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</si>
  <si>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</si>
  <si>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</si>
  <si>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</si>
  <si>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</si>
  <si>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</si>
  <si>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</si>
  <si>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</si>
  <si>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</si>
  <si>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</si>
  <si>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</si>
  <si>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</si>
  <si>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</si>
  <si>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</si>
  <si>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</si>
  <si>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</si>
  <si>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</si>
  <si>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</si>
  <si>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</si>
  <si>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</si>
  <si>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</si>
  <si>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</si>
  <si>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</si>
  <si>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</si>
  <si>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</si>
  <si>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</si>
  <si>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</si>
  <si>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</si>
  <si>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</si>
  <si>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</si>
  <si>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</si>
  <si>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</si>
  <si>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</si>
  <si>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</si>
  <si>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</si>
  <si>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</si>
  <si>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</si>
  <si>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</si>
  <si>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</si>
  <si>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</si>
  <si>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</si>
  <si>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</si>
  <si>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</si>
  <si>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</si>
  <si>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</si>
  <si>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</si>
  <si>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</si>
  <si>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</si>
  <si>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</si>
  <si>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</si>
  <si>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</si>
  <si>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</si>
  <si>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</si>
  <si>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</si>
  <si>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</si>
  <si>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</si>
  <si>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</si>
  <si>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</si>
  <si>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</si>
  <si>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</si>
  <si>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</si>
  <si>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</si>
  <si>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</si>
  <si>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</si>
  <si>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</si>
  <si>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</si>
  <si>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</si>
  <si>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</si>
  <si>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</si>
  <si>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</si>
  <si>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</si>
  <si>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</si>
  <si>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</si>
  <si>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</si>
  <si>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</si>
  <si>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</si>
  <si>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</si>
  <si>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</si>
  <si>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</si>
  <si>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</si>
  <si>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</si>
  <si>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</si>
  <si>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</si>
  <si>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</si>
  <si>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</si>
  <si>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</si>
  <si>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</si>
  <si>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</si>
  <si>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</si>
  <si>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</si>
  <si>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</si>
  <si>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</si>
  <si>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</si>
  <si>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</si>
  <si>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</si>
  <si>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</si>
  <si>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</si>
  <si>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</si>
  <si>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</si>
  <si>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</si>
  <si>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</si>
  <si>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</si>
  <si>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</si>
  <si>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</si>
  <si>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</si>
  <si>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</si>
  <si>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</si>
  <si>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</si>
  <si>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</si>
  <si>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</si>
  <si>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</si>
  <si>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</si>
  <si>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</si>
  <si>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</si>
  <si>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</si>
  <si>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</si>
  <si>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</si>
  <si>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</si>
  <si>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</si>
  <si>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</si>
  <si>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</si>
  <si>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</si>
  <si>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</si>
  <si>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</si>
  <si>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</si>
  <si>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</si>
  <si>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</si>
  <si>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</si>
  <si>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</si>
  <si>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</si>
  <si>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</si>
  <si>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</si>
  <si>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</si>
  <si>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</si>
  <si>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</si>
  <si>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</si>
  <si>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</si>
  <si>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</si>
  <si>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</si>
  <si>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</si>
  <si>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</si>
  <si>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</si>
  <si>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</si>
  <si>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</si>
  <si>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</si>
  <si>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</si>
  <si>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</si>
  <si>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</si>
  <si>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</si>
  <si>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</si>
  <si>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</si>
  <si>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</si>
  <si>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</si>
  <si>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</si>
  <si>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</si>
  <si>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</si>
  <si>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</si>
  <si>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</si>
  <si>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</si>
  <si>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</si>
  <si>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</si>
  <si>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</si>
  <si>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</si>
  <si>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</si>
  <si>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</si>
  <si>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</si>
  <si>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</si>
  <si>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</si>
  <si>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</si>
  <si>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</si>
  <si>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</si>
  <si>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</si>
  <si>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</si>
  <si>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</si>
  <si>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</si>
  <si>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</si>
  <si>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</si>
  <si>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</si>
  <si>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</si>
  <si>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</si>
  <si>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</si>
  <si>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</si>
  <si>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</si>
  <si>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</si>
  <si>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</si>
  <si>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</si>
  <si>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</si>
  <si>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</si>
  <si>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</si>
  <si>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</si>
  <si>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</si>
  <si>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</si>
  <si>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</si>
  <si>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</si>
  <si>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</si>
  <si>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</si>
  <si>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</si>
  <si>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</si>
  <si>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</si>
  <si>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</si>
  <si>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</si>
  <si>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</si>
  <si>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</si>
  <si>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</si>
  <si>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</si>
  <si>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</si>
  <si>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</si>
  <si>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</si>
  <si>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</si>
  <si>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</si>
  <si>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</si>
  <si>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</si>
  <si>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</si>
  <si>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</si>
  <si>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</si>
  <si>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</si>
  <si>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</si>
  <si>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</si>
  <si>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</si>
  <si>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</si>
  <si>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</si>
  <si>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</si>
  <si>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</si>
  <si>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</si>
  <si>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</si>
  <si>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</si>
  <si>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</si>
  <si>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</si>
  <si>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</si>
  <si>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</si>
  <si>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</si>
  <si>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</si>
  <si>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</si>
  <si>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</si>
  <si>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</si>
  <si>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</si>
  <si>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</si>
  <si>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</si>
  <si>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</si>
  <si>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</si>
  <si>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</si>
  <si>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</si>
  <si>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</si>
  <si>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</si>
  <si>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</si>
  <si>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</si>
  <si>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</si>
  <si>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</si>
  <si>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</si>
  <si>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</si>
  <si>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</si>
  <si>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</si>
  <si>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</si>
  <si>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</si>
  <si>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</si>
  <si>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</si>
  <si>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</si>
  <si>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</si>
  <si>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</si>
  <si>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</si>
  <si>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</si>
  <si>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</si>
  <si>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</si>
  <si>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</si>
  <si>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</si>
  <si>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</si>
  <si>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</si>
  <si>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</si>
  <si>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</si>
  <si>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</si>
  <si>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</si>
  <si>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</si>
  <si>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</si>
  <si>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</si>
  <si>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</si>
  <si>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</si>
  <si>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</si>
  <si>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</si>
  <si>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</si>
  <si>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</si>
  <si>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</si>
  <si>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</si>
  <si>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</si>
  <si>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</si>
  <si>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</si>
  <si>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</si>
  <si>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</si>
  <si>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</si>
  <si>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</si>
  <si>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</si>
  <si>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</si>
  <si>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</si>
  <si>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</si>
  <si>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</si>
  <si>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</si>
  <si>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</si>
  <si>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</si>
  <si>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</si>
  <si>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</si>
  <si>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</si>
  <si>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</si>
  <si>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</si>
  <si>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</si>
  <si>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</si>
  <si>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</si>
  <si>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</si>
  <si>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</si>
  <si>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</si>
  <si>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</si>
  <si>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</si>
  <si>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</si>
  <si>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</si>
  <si>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</si>
  <si>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</si>
  <si>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</si>
  <si>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</si>
  <si>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</si>
  <si>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</si>
  <si>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</si>
  <si>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</si>
  <si>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</si>
  <si>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</si>
  <si>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</si>
  <si>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</si>
  <si>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</si>
  <si>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</si>
  <si>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</si>
  <si>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</si>
  <si>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</si>
  <si>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</si>
  <si>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</si>
  <si>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</si>
  <si>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</si>
  <si>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</si>
  <si>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</si>
  <si>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</si>
  <si>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</si>
  <si>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</si>
  <si>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</si>
  <si>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</si>
  <si>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</si>
  <si>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</si>
  <si>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</si>
  <si>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</si>
  <si>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</si>
  <si>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</si>
  <si>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</si>
  <si>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</si>
  <si>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</si>
  <si>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</si>
  <si>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</si>
  <si>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</si>
  <si>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</si>
  <si>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</si>
  <si>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</si>
  <si>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</si>
  <si>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</si>
  <si>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</si>
  <si>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</si>
  <si>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</si>
  <si>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</si>
  <si>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</si>
  <si>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</si>
  <si>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</si>
  <si>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</si>
  <si>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</si>
  <si>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</si>
  <si>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</si>
  <si>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</si>
  <si>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</si>
  <si>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</si>
  <si>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</si>
  <si>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</si>
  <si>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</si>
  <si>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</si>
  <si>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</si>
  <si>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</si>
  <si>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</si>
  <si>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</si>
  <si>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</si>
  <si>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</si>
  <si>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</si>
  <si>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</si>
  <si>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</si>
  <si>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</si>
  <si>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</si>
  <si>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</si>
  <si>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</si>
  <si>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</si>
  <si>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</si>
  <si>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</si>
  <si>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</si>
  <si>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</si>
  <si>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</si>
  <si>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</si>
  <si>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</si>
  <si>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</si>
  <si>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</si>
  <si>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</si>
  <si>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</si>
  <si>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</si>
  <si>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</si>
  <si>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</si>
  <si>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</si>
  <si>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</si>
  <si>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</si>
  <si>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</si>
  <si>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</si>
  <si>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</si>
  <si>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</si>
  <si>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</si>
  <si>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</si>
  <si>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</si>
  <si>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</si>
  <si>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</si>
  <si>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</si>
  <si>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</si>
  <si>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</si>
  <si>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</si>
  <si>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</si>
  <si>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</si>
  <si>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</si>
  <si>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</si>
  <si>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</si>
  <si>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</si>
  <si>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</si>
  <si>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</si>
  <si>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</si>
  <si>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</si>
  <si>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</si>
  <si>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</si>
  <si>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</si>
  <si>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</si>
  <si>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</si>
  <si>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</si>
  <si>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</si>
  <si>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</si>
  <si>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</si>
  <si>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</si>
  <si>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</si>
  <si>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</si>
  <si>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</si>
  <si>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</si>
  <si>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</si>
  <si>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</si>
  <si>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</si>
  <si>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</si>
  <si>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</si>
  <si>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</si>
  <si>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</si>
  <si>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</si>
  <si>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</si>
  <si>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</si>
  <si>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</si>
  <si>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</si>
  <si>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</si>
  <si>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</si>
  <si>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</si>
  <si>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</si>
  <si>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</si>
  <si>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</si>
  <si>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</si>
  <si>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</si>
  <si>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</si>
  <si>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</si>
  <si>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</si>
  <si>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</si>
  <si>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</si>
  <si>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</si>
  <si>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</si>
  <si>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</si>
  <si>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</si>
  <si>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</si>
  <si>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</si>
  <si>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</si>
  <si>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</si>
  <si>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</si>
  <si>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</si>
  <si>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</si>
  <si>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</si>
  <si>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</si>
  <si>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</si>
  <si>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</si>
  <si>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</si>
  <si>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</si>
  <si>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</si>
  <si>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</si>
  <si>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</si>
  <si>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</si>
  <si>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</si>
  <si>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</si>
  <si>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</si>
  <si>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</si>
  <si>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</si>
  <si>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</si>
  <si>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</si>
  <si>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</si>
  <si>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</si>
  <si>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</si>
  <si>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</si>
  <si>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</si>
  <si>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</si>
  <si>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</si>
  <si>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</si>
  <si>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</si>
  <si>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</si>
  <si>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</si>
  <si>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</si>
  <si>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</si>
  <si>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</si>
  <si>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</si>
  <si>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</si>
  <si>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</si>
  <si>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</si>
  <si>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</si>
  <si>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</si>
  <si>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</si>
  <si>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</si>
  <si>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</si>
  <si>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</si>
  <si>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</si>
  <si>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</si>
  <si>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</si>
  <si>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</si>
  <si>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</si>
  <si>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</si>
  <si>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</si>
  <si>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</si>
  <si>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</si>
  <si>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</si>
  <si>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</si>
  <si>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</si>
  <si>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</si>
  <si>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</si>
  <si>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</si>
  <si>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</si>
  <si>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</si>
  <si>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</si>
  <si>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</si>
  <si>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</si>
  <si>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</si>
  <si>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</si>
  <si>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</si>
  <si>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</si>
  <si>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</si>
  <si>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</si>
  <si>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</si>
  <si>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</si>
  <si>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</si>
  <si>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</si>
  <si>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</si>
  <si>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</si>
  <si>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</si>
  <si>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</si>
  <si>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</si>
  <si>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</si>
  <si>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</si>
  <si>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</si>
  <si>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</si>
  <si>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</si>
  <si>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</si>
  <si>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</si>
  <si>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</si>
  <si>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</si>
  <si>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</si>
  <si>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</si>
  <si>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</si>
  <si>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</si>
  <si>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</si>
  <si>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</si>
  <si>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</si>
  <si>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</si>
  <si>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</si>
  <si>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</si>
  <si>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</si>
  <si>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</si>
  <si>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</si>
  <si>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</si>
  <si>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</si>
  <si>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</si>
  <si>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</si>
  <si>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</si>
  <si>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</si>
  <si>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</si>
  <si>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</si>
  <si>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</si>
  <si>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</si>
  <si>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</si>
  <si>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</si>
  <si>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</si>
  <si>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</si>
  <si>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</si>
  <si>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</si>
  <si>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</si>
  <si>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</si>
  <si>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</si>
  <si>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</si>
  <si>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</si>
  <si>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</si>
  <si>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</si>
  <si>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</si>
  <si>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</si>
  <si>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</si>
  <si>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</si>
  <si>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</si>
  <si>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</si>
  <si>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</si>
  <si>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</si>
  <si>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</si>
  <si>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</si>
  <si>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</si>
  <si>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</si>
  <si>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</si>
  <si>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</si>
  <si>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</si>
  <si>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</si>
  <si>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</si>
  <si>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</si>
  <si>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</si>
  <si>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</si>
  <si>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</si>
  <si>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</si>
  <si>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</si>
  <si>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</si>
  <si>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</si>
  <si>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</si>
  <si>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</si>
  <si>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</si>
  <si>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</si>
  <si>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</si>
  <si>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</si>
  <si>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</si>
  <si>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</si>
  <si>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</si>
  <si>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</si>
  <si>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</si>
  <si>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</si>
  <si>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</si>
  <si>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</si>
  <si>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</si>
  <si>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</si>
  <si>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</si>
  <si>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</si>
  <si>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</si>
  <si>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</si>
  <si>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</si>
  <si>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</si>
  <si>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</si>
  <si>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</si>
  <si>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</si>
  <si>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</si>
  <si>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</si>
  <si>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</si>
  <si>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</si>
  <si>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</si>
  <si>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</si>
  <si>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</si>
  <si>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</si>
  <si>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</si>
  <si>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</si>
  <si>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</si>
  <si>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</si>
  <si>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</si>
  <si>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</si>
  <si>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</si>
  <si>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</si>
  <si>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</si>
  <si>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</si>
  <si>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</si>
  <si>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</si>
  <si>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</si>
  <si>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</si>
  <si>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</si>
  <si>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</si>
  <si>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</si>
  <si>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</si>
  <si>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</si>
  <si>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</si>
  <si>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</si>
  <si>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</si>
  <si>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</si>
  <si>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</si>
  <si>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</si>
  <si>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</si>
  <si>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</si>
  <si>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</si>
  <si>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</si>
  <si>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</si>
  <si>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</si>
  <si>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</si>
  <si>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</si>
  <si>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</si>
  <si>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</si>
  <si>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</si>
  <si>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</si>
  <si>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</si>
  <si>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</si>
  <si>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</si>
  <si>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</si>
  <si>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</si>
  <si>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</si>
  <si>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</si>
  <si>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</si>
  <si>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</si>
  <si>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</si>
  <si>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</si>
  <si>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</si>
  <si>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</si>
  <si>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</si>
  <si>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</si>
  <si>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</si>
  <si>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</si>
  <si>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</si>
  <si>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</si>
  <si>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</si>
  <si>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</si>
  <si>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</si>
  <si>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</si>
  <si>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</si>
  <si>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</si>
  <si>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</si>
  <si>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</si>
  <si>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</si>
  <si>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</si>
  <si>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</si>
  <si>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</si>
  <si>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</si>
  <si>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</si>
  <si>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</si>
  <si>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</si>
  <si>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</si>
  <si>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</si>
  <si>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</si>
  <si>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</si>
  <si>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</si>
  <si>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</si>
  <si>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</si>
  <si>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</si>
  <si>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</si>
  <si>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</si>
  <si>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</si>
  <si>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</si>
  <si>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</si>
  <si>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</si>
  <si>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</si>
  <si>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</si>
  <si>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</si>
  <si>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</si>
  <si>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</si>
  <si>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</si>
  <si>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</si>
  <si>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</si>
  <si>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</si>
  <si>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</si>
  <si>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</si>
  <si>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</si>
  <si>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</si>
  <si>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</si>
  <si>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</si>
  <si>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</si>
  <si>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</si>
  <si>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</si>
  <si>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</si>
  <si>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</si>
  <si>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</si>
  <si>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</si>
  <si>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</si>
  <si>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</si>
  <si>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</si>
  <si>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</si>
  <si>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</si>
  <si>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</si>
  <si>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</si>
  <si>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</si>
  <si>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</si>
  <si>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</si>
  <si>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</si>
  <si>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</si>
  <si>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</si>
  <si>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</si>
  <si>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</si>
  <si>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</si>
  <si>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</si>
  <si>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</si>
  <si>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</si>
  <si>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</si>
  <si>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</si>
  <si>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</si>
  <si>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</si>
  <si>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</si>
  <si>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</si>
  <si>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</si>
  <si>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</si>
  <si>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</si>
  <si>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</si>
  <si>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</si>
  <si>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</si>
  <si>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</si>
  <si>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</si>
  <si>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</si>
  <si>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</si>
  <si>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</si>
  <si>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</si>
  <si>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</si>
  <si>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</si>
  <si>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</si>
  <si>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</si>
  <si>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</si>
  <si>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</si>
  <si>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</si>
  <si>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</si>
  <si>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</si>
  <si>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</si>
  <si>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</si>
  <si>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</si>
  <si>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</si>
  <si>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</si>
  <si>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</si>
  <si>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</si>
  <si>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</si>
  <si>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</si>
  <si>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</si>
  <si>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</si>
  <si>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</si>
  <si>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</si>
  <si>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</si>
  <si>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</si>
  <si>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</si>
  <si>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</si>
  <si>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</si>
  <si>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</si>
  <si>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</si>
  <si>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</si>
  <si>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</si>
  <si>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</si>
  <si>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</si>
  <si>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</si>
  <si>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</si>
  <si>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</si>
  <si>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</si>
  <si>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</si>
  <si>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</si>
  <si>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</si>
  <si>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</si>
  <si>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</si>
  <si>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</si>
  <si>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</si>
  <si>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</si>
  <si>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</si>
  <si>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</si>
  <si>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</si>
  <si>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</si>
  <si>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</si>
  <si>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</si>
  <si>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</si>
  <si>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</si>
  <si>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</si>
  <si>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</si>
  <si>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</si>
  <si>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</si>
  <si>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</si>
  <si>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</si>
  <si>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</si>
  <si>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</si>
  <si>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</si>
  <si>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</si>
  <si>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</si>
  <si>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</si>
  <si>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</si>
  <si>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</si>
  <si>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</si>
  <si>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</si>
  <si>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</si>
  <si>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</si>
  <si>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</si>
  <si>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</si>
  <si>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</si>
  <si>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</si>
  <si>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</si>
  <si>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</si>
  <si>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</si>
  <si>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</si>
  <si>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</si>
  <si>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</si>
  <si>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</si>
  <si>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</si>
  <si>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</si>
  <si>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</si>
  <si>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</si>
  <si>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</si>
  <si>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</si>
  <si>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</si>
  <si>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</si>
  <si>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</si>
  <si>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</si>
  <si>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</si>
  <si>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</si>
  <si>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</si>
  <si>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</si>
  <si>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</si>
  <si>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</si>
  <si>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</si>
  <si>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</si>
  <si>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</si>
  <si>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</si>
  <si>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</si>
  <si>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</si>
  <si>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</si>
  <si>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</si>
  <si>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</si>
  <si>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</si>
  <si>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</si>
  <si>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</si>
  <si>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</si>
  <si>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</si>
  <si>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</si>
  <si>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</si>
  <si>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</si>
  <si>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</si>
  <si>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</si>
  <si>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</si>
  <si>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</si>
  <si>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</si>
  <si>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</si>
  <si>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</si>
  <si>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</si>
  <si>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</si>
  <si>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</si>
  <si>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</si>
  <si>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</si>
  <si>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</si>
  <si>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</si>
  <si>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</si>
  <si>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</si>
  <si>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</si>
  <si>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</si>
  <si>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</si>
  <si>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</si>
  <si>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</si>
  <si>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</si>
  <si>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</si>
  <si>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</si>
  <si>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</si>
  <si>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</si>
  <si>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</si>
  <si>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</si>
  <si>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</si>
  <si>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</si>
  <si>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</si>
  <si>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</si>
  <si>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</si>
  <si>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</si>
  <si>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</si>
  <si>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</si>
  <si>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</si>
  <si>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</si>
  <si>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</si>
  <si>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</si>
  <si>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</si>
  <si>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</si>
  <si>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</si>
  <si>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</si>
  <si>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</si>
  <si>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</si>
  <si>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</si>
  <si>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</si>
  <si>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</si>
  <si>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</si>
  <si>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</si>
  <si>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</si>
  <si>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</si>
  <si>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</si>
  <si>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</si>
  <si>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</si>
  <si>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</si>
  <si>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</si>
  <si>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</si>
  <si>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</si>
  <si>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</si>
  <si>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</si>
  <si>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</si>
  <si>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</si>
  <si>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</si>
  <si>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</si>
  <si>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</si>
  <si>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</si>
  <si>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</si>
  <si>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</si>
  <si>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</si>
  <si>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</si>
  <si>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</si>
  <si>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</si>
  <si>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</si>
  <si>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</si>
  <si>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</si>
  <si>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</si>
  <si>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</si>
  <si>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</si>
  <si>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</si>
  <si>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</si>
  <si>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</si>
  <si>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</si>
  <si>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</si>
  <si>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</si>
  <si>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</si>
  <si>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</si>
  <si>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</si>
  <si>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</si>
  <si>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</si>
  <si>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</si>
  <si>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</si>
  <si>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</si>
  <si>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</si>
  <si>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</si>
  <si>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</si>
  <si>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</si>
  <si>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</si>
  <si>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</si>
  <si>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</si>
  <si>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</si>
  <si>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</si>
  <si>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</si>
  <si>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</si>
  <si>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</si>
  <si>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</si>
  <si>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</si>
  <si>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</si>
  <si>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</si>
  <si>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</si>
  <si>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</si>
  <si>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</si>
  <si>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</si>
  <si>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</si>
  <si>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</si>
  <si>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</si>
  <si>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</si>
  <si>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</si>
  <si>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</si>
  <si>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</si>
  <si>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</si>
  <si>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</si>
  <si>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</si>
  <si>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</si>
  <si>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</si>
  <si>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</si>
  <si>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</si>
  <si>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</si>
  <si>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</si>
  <si>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</si>
  <si>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</si>
  <si>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</si>
  <si>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</si>
  <si>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</si>
  <si>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</si>
  <si>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</si>
  <si>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</si>
  <si>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</si>
  <si>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</si>
  <si>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</si>
  <si>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</si>
  <si>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</si>
  <si>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</si>
  <si>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</si>
  <si>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</si>
  <si>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</si>
  <si>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</si>
  <si>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</si>
  <si>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</si>
  <si>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</si>
  <si>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</si>
  <si>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</si>
  <si>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</si>
  <si>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</si>
  <si>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</si>
  <si>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</si>
  <si>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</si>
  <si>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</si>
  <si>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</si>
  <si>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</si>
  <si>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</si>
  <si>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</si>
  <si>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</si>
  <si>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</si>
  <si>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</si>
  <si>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</si>
  <si>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</si>
  <si>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</si>
  <si>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</si>
  <si>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</si>
  <si>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</si>
  <si>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</si>
  <si>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</si>
  <si>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</si>
  <si>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</si>
  <si>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</si>
  <si>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</si>
  <si>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</si>
  <si>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</si>
  <si>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</si>
  <si>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</si>
  <si>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</si>
  <si>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</si>
  <si>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</si>
  <si>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</si>
  <si>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</si>
  <si>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</si>
  <si>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</si>
  <si>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</si>
  <si>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</si>
  <si>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</si>
  <si>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</si>
  <si>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</si>
  <si>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</si>
  <si>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</si>
  <si>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</si>
  <si>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</si>
  <si>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</si>
  <si>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</si>
  <si>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</si>
  <si>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</si>
  <si>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</si>
  <si>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</si>
  <si>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</si>
  <si>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</si>
  <si>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</si>
  <si>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</si>
  <si>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</si>
  <si>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</si>
  <si>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</si>
  <si>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</si>
  <si>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</si>
  <si>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</si>
  <si>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</si>
  <si>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</si>
  <si>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</si>
  <si>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</si>
  <si>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</si>
  <si>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</si>
  <si>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</si>
  <si>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</si>
  <si>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</si>
  <si>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</si>
  <si>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</si>
  <si>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</si>
  <si>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</si>
  <si>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</si>
  <si>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</si>
  <si>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</si>
  <si>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</si>
  <si>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</si>
  <si>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</si>
  <si>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</si>
  <si>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</si>
  <si>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</si>
  <si>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</si>
  <si>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</si>
  <si>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</si>
  <si>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</si>
  <si>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</si>
  <si>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</si>
  <si>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</si>
  <si>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</si>
  <si>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</si>
  <si>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</si>
  <si>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</si>
  <si>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</si>
  <si>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</si>
  <si>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</si>
  <si>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</si>
  <si>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</si>
  <si>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</si>
  <si>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</si>
  <si>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</si>
  <si>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</si>
  <si>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</si>
  <si>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</si>
  <si>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</si>
  <si>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</si>
  <si>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</si>
  <si>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</si>
  <si>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</si>
  <si>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</si>
  <si>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</si>
  <si>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</si>
  <si>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</si>
  <si>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</si>
  <si>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</si>
  <si>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</si>
  <si>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</si>
  <si>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</si>
  <si>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</si>
  <si>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</si>
  <si>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</si>
  <si>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</si>
  <si>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</si>
  <si>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</si>
  <si>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</si>
  <si>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</si>
  <si>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</si>
  <si>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</si>
  <si>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</si>
  <si>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</si>
  <si>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</si>
  <si>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</si>
  <si>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</si>
  <si>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</si>
  <si>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</si>
  <si>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</si>
  <si>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</si>
  <si>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</si>
  <si>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</si>
  <si>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</si>
  <si>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</si>
  <si>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</si>
  <si>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</si>
  <si>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</si>
  <si>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</si>
  <si>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</si>
  <si>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</si>
  <si>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</si>
  <si>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</si>
  <si>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</si>
  <si>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</si>
  <si>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</si>
  <si>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</si>
  <si>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</si>
  <si>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</si>
  <si>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</si>
  <si>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</si>
  <si>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</si>
  <si>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</si>
  <si>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</si>
  <si>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</si>
  <si>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</si>
  <si>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</si>
  <si>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</si>
  <si>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</si>
  <si>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</si>
  <si>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</si>
  <si>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</si>
  <si>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</si>
  <si>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</si>
  <si>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</si>
  <si>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</si>
  <si>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</si>
  <si>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</si>
  <si>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</si>
  <si>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</si>
  <si>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</si>
  <si>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</si>
  <si>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</si>
  <si>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</si>
  <si>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</si>
  <si>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</si>
  <si>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</si>
  <si>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</si>
  <si>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</si>
  <si>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</si>
  <si>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</si>
  <si>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</si>
  <si>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</si>
  <si>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</si>
  <si>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</si>
  <si>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</si>
  <si>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</si>
  <si>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</si>
  <si>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</si>
  <si>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</si>
  <si>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</si>
  <si>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</si>
  <si>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</si>
  <si>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</si>
  <si>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</si>
  <si>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</si>
  <si>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</si>
  <si>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</si>
  <si>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</si>
  <si>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</si>
  <si>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</si>
  <si>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</si>
  <si>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</si>
  <si>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</si>
  <si>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</si>
  <si>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</si>
  <si>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</si>
  <si>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</si>
  <si>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</si>
  <si>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</si>
  <si>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</si>
  <si>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</si>
  <si>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</si>
  <si>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</si>
  <si>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</si>
  <si>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</si>
  <si>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</si>
  <si>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</si>
  <si>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</si>
  <si>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</si>
  <si>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</si>
  <si>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</si>
  <si>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</si>
  <si>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</si>
  <si>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</si>
  <si>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</si>
  <si>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</si>
  <si>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</si>
  <si>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</si>
  <si>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</si>
  <si>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</si>
  <si>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</si>
  <si>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</si>
  <si>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</si>
  <si>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</si>
  <si>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</si>
  <si>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</si>
  <si>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</si>
  <si>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</si>
  <si>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</si>
  <si>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</si>
  <si>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</si>
  <si>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</si>
  <si>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</si>
  <si>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</si>
  <si>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</si>
  <si>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</si>
  <si>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</si>
  <si>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</si>
  <si>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</si>
  <si>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</si>
  <si>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</si>
  <si>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</si>
  <si>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</si>
  <si>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</si>
  <si>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</si>
  <si>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</si>
  <si>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</si>
  <si>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</si>
  <si>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</si>
  <si>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</si>
  <si>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</si>
  <si>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</si>
  <si>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</si>
  <si>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</si>
  <si>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</si>
  <si>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</si>
  <si>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</si>
  <si>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</si>
  <si>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</si>
  <si>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</si>
  <si>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</si>
  <si>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</si>
  <si>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</si>
  <si>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</si>
  <si>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</si>
  <si>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</si>
  <si>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</si>
  <si>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</si>
  <si>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</si>
  <si>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</si>
  <si>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</si>
  <si>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</si>
  <si>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</si>
  <si>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</si>
  <si>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</si>
  <si>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</si>
  <si>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</si>
  <si>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</si>
  <si>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</si>
  <si>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</si>
  <si>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</si>
  <si>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</si>
  <si>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</si>
  <si>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</si>
  <si>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</si>
  <si>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</si>
  <si>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</si>
  <si>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</si>
  <si>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</si>
  <si>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</si>
  <si>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</si>
  <si>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</si>
  <si>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</si>
  <si>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</si>
  <si>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</si>
  <si>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</si>
  <si>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</si>
  <si>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</si>
  <si>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</si>
  <si>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</si>
  <si>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</si>
  <si>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</si>
  <si>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</si>
  <si>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</si>
  <si>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</si>
  <si>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</si>
  <si>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</si>
  <si>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</si>
  <si>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</si>
  <si>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</si>
  <si>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</si>
  <si>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</si>
  <si>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</si>
  <si>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</si>
  <si>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</si>
  <si>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</si>
  <si>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</si>
  <si>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</si>
  <si>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</si>
  <si>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</si>
  <si>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</si>
  <si>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</si>
  <si>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</si>
  <si>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</si>
  <si>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</si>
  <si>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</si>
  <si>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</si>
  <si>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</si>
  <si>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</si>
  <si>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</si>
  <si>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</si>
  <si>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</si>
  <si>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</si>
  <si>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</si>
  <si>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</si>
  <si>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</si>
  <si>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</si>
  <si>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</si>
  <si>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</si>
  <si>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</si>
  <si>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</si>
  <si>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</si>
  <si>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</si>
  <si>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</si>
  <si>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</si>
  <si>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</si>
  <si>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</si>
  <si>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</si>
  <si>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</si>
  <si>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</si>
  <si>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</si>
  <si>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</si>
  <si>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</si>
  <si>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</si>
  <si>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</si>
  <si>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</si>
  <si>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</si>
  <si>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</si>
  <si>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</si>
  <si>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</si>
  <si>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</si>
  <si>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</si>
  <si>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</si>
  <si>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</si>
  <si>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</si>
  <si>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</si>
  <si>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</si>
  <si>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</si>
  <si>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</si>
  <si>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</si>
  <si>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</si>
  <si>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</si>
  <si>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</si>
  <si>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</si>
  <si>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</si>
  <si>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</si>
  <si>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</si>
  <si>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</si>
  <si>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</si>
  <si>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</si>
  <si>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</si>
  <si>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</si>
  <si>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</si>
  <si>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</si>
  <si>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</si>
  <si>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</si>
  <si>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</si>
  <si>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</si>
  <si>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</si>
  <si>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</si>
  <si>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</si>
  <si>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</si>
  <si>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</si>
  <si>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</si>
  <si>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</si>
  <si>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</si>
  <si>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</si>
  <si>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</si>
  <si>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</si>
  <si>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</si>
  <si>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</si>
  <si>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</si>
  <si>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</si>
  <si>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</si>
  <si>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</si>
  <si>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</si>
  <si>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</si>
  <si>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</si>
  <si>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</si>
  <si>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</si>
  <si>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</si>
  <si>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</si>
  <si>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</si>
  <si>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</si>
  <si>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</si>
  <si>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</si>
  <si>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</si>
  <si>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</si>
  <si>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</si>
  <si>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</si>
  <si>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</si>
  <si>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</si>
  <si>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</si>
  <si>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</si>
  <si>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</si>
  <si>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</si>
  <si>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</si>
  <si>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</si>
  <si>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</si>
  <si>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</si>
  <si>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</si>
  <si>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</si>
  <si>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</si>
  <si>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</si>
  <si>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</si>
  <si>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</si>
  <si>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</si>
  <si>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</si>
  <si>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</si>
  <si>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</si>
  <si>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</si>
  <si>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</si>
  <si>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</si>
  <si>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</si>
  <si>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</si>
  <si>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</si>
  <si>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</si>
  <si>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</si>
  <si>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</si>
  <si>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</si>
  <si>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</si>
  <si>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</si>
  <si>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</si>
  <si>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</si>
  <si>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</si>
  <si>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</si>
  <si>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</si>
  <si>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</si>
  <si>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</si>
  <si>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</si>
  <si>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</si>
  <si>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</si>
  <si>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</si>
  <si>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</si>
  <si>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</si>
  <si>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</si>
  <si>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</si>
  <si>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</si>
  <si>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</si>
  <si>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</si>
  <si>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</si>
  <si>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</si>
  <si>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</si>
  <si>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</si>
  <si>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</si>
  <si>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</si>
  <si>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</si>
  <si>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</si>
  <si>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</si>
  <si>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</si>
  <si>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</si>
  <si>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</si>
  <si>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</si>
  <si>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</si>
  <si>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</si>
  <si>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</si>
  <si>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</si>
  <si>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</si>
  <si>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</si>
  <si>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</si>
  <si>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</si>
  <si>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</si>
  <si>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</si>
  <si>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</si>
  <si>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</si>
  <si>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</si>
  <si>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</si>
  <si>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</si>
  <si>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</si>
  <si>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</si>
  <si>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</si>
  <si>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</si>
  <si>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</si>
  <si>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</si>
  <si>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</si>
  <si>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</si>
  <si>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</si>
  <si>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</si>
  <si>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</si>
  <si>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</si>
  <si>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</si>
  <si>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</si>
  <si>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</si>
  <si>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</si>
  <si>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</si>
  <si>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</si>
  <si>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</si>
  <si>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</si>
  <si>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</si>
  <si>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</si>
  <si>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</si>
  <si>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</si>
  <si>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</si>
  <si>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</si>
  <si>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</si>
  <si>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</si>
  <si>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</si>
  <si>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</si>
  <si>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</si>
  <si>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</si>
  <si>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</si>
  <si>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</si>
  <si>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</si>
  <si>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</si>
  <si>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</si>
  <si>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</si>
  <si>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</si>
  <si>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</si>
  <si>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</si>
  <si>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</si>
  <si>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</si>
  <si>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</si>
  <si>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</si>
  <si>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</si>
  <si>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</si>
  <si>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</si>
  <si>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</si>
  <si>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</si>
  <si>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</si>
  <si>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</si>
  <si>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</si>
  <si>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</si>
  <si>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</si>
  <si>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</si>
  <si>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</si>
  <si>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</si>
  <si>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</si>
  <si>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</si>
  <si>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</si>
  <si>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</si>
  <si>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</si>
  <si>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</si>
  <si>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</si>
  <si>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</si>
  <si>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</si>
  <si>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</si>
  <si>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</si>
  <si>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</si>
  <si>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</si>
  <si>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</si>
  <si>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</si>
  <si>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</si>
  <si>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</si>
  <si>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</si>
  <si>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</si>
  <si>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</si>
  <si>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</si>
  <si>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</si>
  <si>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</si>
  <si>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</si>
  <si>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</si>
  <si>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</si>
  <si>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</si>
  <si>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</si>
  <si>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</si>
  <si>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</si>
  <si>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</si>
  <si>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</si>
  <si>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</si>
  <si>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</si>
  <si>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</si>
  <si>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</si>
  <si>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</si>
  <si>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</si>
  <si>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</si>
  <si>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</si>
  <si>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</si>
  <si>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</si>
  <si>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</si>
  <si>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</si>
  <si>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</si>
  <si>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</si>
  <si>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</si>
  <si>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</si>
  <si>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</si>
  <si>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</si>
  <si>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</si>
  <si>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</si>
  <si>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</si>
  <si>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</si>
  <si>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</si>
  <si>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</si>
  <si>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</si>
  <si>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</si>
  <si>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</si>
  <si>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</si>
  <si>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</si>
  <si>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</si>
  <si>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</si>
  <si>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</si>
  <si>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</si>
  <si>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</si>
  <si>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</si>
  <si>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</si>
  <si>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</si>
  <si>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</si>
  <si>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</si>
  <si>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</si>
  <si>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</si>
  <si>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</si>
  <si>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</si>
  <si>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</si>
  <si>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</si>
  <si>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</si>
  <si>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</si>
  <si>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</si>
  <si>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</si>
  <si>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</si>
  <si>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</si>
  <si>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</si>
  <si>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</si>
  <si>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</si>
  <si>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</si>
  <si>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</si>
  <si>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</si>
  <si>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</si>
  <si>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</si>
  <si>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</si>
  <si>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</si>
  <si>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</si>
  <si>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</si>
  <si>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</si>
  <si>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</si>
  <si>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</si>
  <si>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</si>
  <si>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</si>
  <si>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</si>
  <si>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</si>
  <si>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</si>
  <si>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</si>
  <si>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</si>
  <si>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</si>
  <si>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</si>
  <si>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</si>
  <si>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</si>
  <si>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</si>
  <si>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</si>
  <si>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</si>
  <si>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</si>
  <si>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</si>
  <si>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</si>
  <si>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</si>
  <si>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</si>
  <si>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</si>
  <si>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</si>
  <si>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</si>
  <si>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</si>
  <si>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</si>
  <si>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</si>
  <si>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</si>
  <si>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</si>
  <si>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</si>
  <si>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</si>
  <si>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</si>
  <si>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</si>
  <si>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</si>
  <si>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</si>
  <si>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</si>
  <si>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</si>
  <si>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</si>
  <si>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</si>
  <si>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</si>
  <si>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</si>
  <si>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</si>
  <si>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</si>
  <si>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</si>
  <si>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</si>
  <si>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</si>
  <si>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</si>
  <si>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</si>
  <si>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</si>
  <si>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</si>
  <si>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</si>
  <si>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</si>
  <si>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</si>
  <si>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</si>
  <si>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</si>
  <si>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</si>
  <si>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</si>
  <si>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</si>
  <si>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</si>
  <si>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</si>
  <si>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</si>
  <si>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</si>
  <si>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</si>
  <si>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</si>
  <si>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</si>
  <si>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</si>
  <si>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</si>
  <si>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</si>
  <si>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</si>
  <si>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</si>
  <si>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</si>
  <si>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</si>
  <si>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</si>
  <si>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</si>
  <si>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</si>
  <si>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</si>
  <si>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</si>
  <si>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</si>
  <si>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</si>
  <si>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</si>
  <si>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</si>
  <si>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</si>
  <si>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</si>
  <si>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</si>
  <si>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</si>
  <si>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</si>
  <si>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</si>
  <si>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</si>
  <si>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</si>
  <si>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</si>
  <si>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</si>
  <si>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</si>
  <si>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</si>
  <si>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</si>
  <si>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</si>
  <si>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</si>
  <si>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</si>
  <si>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</si>
  <si>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</si>
  <si>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</si>
  <si>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</si>
  <si>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</si>
  <si>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</si>
  <si>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</si>
  <si>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</si>
  <si>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</si>
  <si>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</si>
  <si>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</si>
  <si>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</si>
  <si>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</si>
  <si>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</si>
  <si>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</si>
  <si>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</si>
  <si>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</si>
  <si>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</si>
  <si>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</si>
  <si>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</si>
  <si>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</si>
  <si>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</si>
  <si>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</si>
  <si>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</si>
  <si>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</si>
  <si>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</si>
  <si>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</si>
  <si>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</si>
  <si>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</si>
  <si>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</si>
  <si>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</si>
  <si>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</si>
  <si>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</si>
  <si>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</si>
  <si>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</si>
  <si>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</si>
  <si>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</si>
  <si>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</si>
  <si>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</si>
  <si>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</si>
  <si>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</si>
  <si>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</si>
  <si>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</si>
  <si>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</si>
  <si>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</si>
  <si>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</si>
  <si>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</si>
  <si>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</si>
  <si>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</si>
  <si>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</si>
  <si>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</si>
  <si>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</si>
  <si>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</si>
  <si>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</si>
  <si>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</si>
  <si>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</si>
  <si>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</si>
  <si>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</si>
  <si>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</si>
  <si>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</si>
  <si>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</si>
  <si>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</si>
  <si>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</si>
  <si>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</si>
  <si>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</si>
  <si>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</si>
  <si>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</si>
  <si>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</si>
  <si>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</si>
  <si>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</si>
  <si>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</si>
  <si>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</si>
  <si>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</si>
  <si>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</si>
  <si>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</si>
  <si>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</si>
  <si>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</si>
  <si>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</si>
  <si>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</si>
  <si>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</si>
  <si>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</si>
  <si>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</si>
  <si>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</si>
  <si>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</si>
  <si>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</si>
  <si>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</si>
  <si>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</si>
  <si>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</si>
  <si>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</si>
  <si>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</si>
  <si>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</si>
  <si>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</si>
  <si>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</si>
  <si>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</si>
  <si>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</si>
  <si>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</si>
  <si>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</si>
  <si>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</si>
  <si>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</si>
  <si>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</si>
  <si>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</si>
  <si>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</si>
  <si>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</si>
  <si>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</si>
  <si>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</si>
  <si>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</si>
  <si>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</si>
  <si>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</si>
  <si>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</si>
  <si>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</si>
  <si>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</si>
  <si>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</si>
  <si>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</si>
  <si>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</si>
  <si>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</si>
  <si>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</si>
  <si>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</si>
  <si>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</si>
  <si>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</si>
  <si>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</si>
  <si>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</si>
  <si>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</si>
  <si>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</si>
  <si>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</si>
  <si>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</si>
  <si>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</si>
  <si>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</si>
  <si>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</si>
  <si>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</si>
  <si>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</si>
  <si>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</si>
  <si>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</si>
  <si>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</si>
  <si>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</si>
  <si>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</si>
  <si>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</si>
  <si>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</si>
  <si>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</si>
  <si>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</si>
  <si>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</si>
  <si>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</si>
  <si>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</si>
  <si>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</si>
  <si>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</si>
  <si>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</si>
  <si>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</si>
  <si>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</si>
  <si>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</si>
  <si>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</si>
  <si>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</si>
  <si>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</si>
  <si>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</si>
  <si>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</si>
  <si>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</si>
  <si>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</si>
  <si>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</si>
  <si>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</si>
  <si>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</si>
  <si>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</si>
  <si>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</si>
  <si>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</si>
  <si>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</si>
  <si>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</si>
  <si>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</si>
  <si>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</si>
  <si>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</si>
  <si>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</si>
  <si>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</si>
  <si>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</si>
  <si>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</si>
  <si>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</si>
  <si>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</si>
  <si>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</si>
  <si>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</si>
  <si>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</si>
  <si>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</si>
  <si>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</si>
  <si>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</si>
  <si>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</si>
  <si>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</si>
  <si>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</si>
  <si>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</si>
  <si>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</si>
  <si>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</si>
  <si>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</si>
  <si>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</si>
  <si>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</si>
  <si>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</si>
  <si>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</si>
  <si>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</si>
  <si>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</si>
  <si>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</si>
  <si>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</si>
  <si>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</si>
  <si>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</si>
  <si>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</si>
  <si>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</si>
  <si>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</si>
  <si>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</si>
  <si>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</si>
  <si>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</si>
  <si>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</si>
  <si>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</si>
  <si>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</si>
  <si>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</si>
  <si>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</si>
  <si>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</si>
  <si>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</si>
  <si>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</si>
  <si>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</si>
  <si>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</si>
  <si>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</si>
  <si>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</si>
  <si>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</si>
  <si>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</si>
  <si>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</si>
  <si>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</si>
  <si>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</si>
  <si>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</si>
  <si>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</si>
  <si>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</si>
  <si>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</si>
  <si>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</si>
  <si>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</si>
  <si>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</si>
  <si>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</si>
  <si>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</si>
  <si>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</si>
  <si>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</si>
  <si>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</si>
  <si>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</si>
  <si>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</si>
  <si>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</si>
  <si>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</si>
  <si>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</si>
  <si>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</si>
  <si>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</si>
  <si>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</si>
  <si>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</si>
  <si>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</si>
  <si>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</si>
  <si>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</si>
  <si>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</si>
  <si>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</si>
  <si>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</si>
  <si>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</si>
  <si>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</si>
  <si>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</si>
  <si>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</si>
  <si>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</si>
  <si>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</si>
  <si>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</si>
  <si>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</si>
  <si>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</si>
  <si>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</si>
  <si>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</si>
  <si>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</si>
  <si>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</si>
  <si>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</si>
  <si>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</si>
  <si>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</si>
  <si>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</si>
  <si>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</si>
  <si>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</si>
  <si>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</si>
  <si>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</si>
  <si>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</si>
  <si>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</si>
  <si>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</si>
  <si>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</si>
  <si>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</si>
  <si>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</si>
  <si>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</si>
  <si>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</si>
  <si>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</si>
  <si>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</si>
  <si>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</si>
  <si>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</si>
  <si>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</si>
  <si>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</si>
  <si>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</si>
  <si>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</si>
  <si>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</si>
  <si>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</si>
  <si>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</si>
  <si>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</si>
  <si>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</si>
  <si>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</si>
  <si>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</si>
  <si>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</si>
  <si>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</si>
  <si>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</si>
  <si>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</si>
  <si>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</si>
  <si>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</si>
  <si>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</si>
  <si>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</si>
  <si>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</si>
  <si>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</si>
  <si>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</si>
  <si>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</si>
  <si>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</si>
  <si>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</si>
  <si>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</si>
  <si>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</si>
  <si>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</si>
  <si>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</si>
  <si>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</si>
  <si>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</si>
  <si>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</si>
  <si>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</si>
  <si>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</si>
  <si>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</si>
  <si>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</si>
  <si>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</si>
  <si>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</si>
  <si>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</si>
  <si>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</si>
  <si>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</si>
  <si>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</si>
  <si>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</si>
  <si>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</si>
  <si>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</si>
  <si>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</si>
  <si>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</si>
  <si>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</si>
  <si>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</si>
  <si>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</si>
  <si>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</si>
  <si>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</si>
  <si>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</si>
  <si>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</si>
  <si>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</si>
  <si>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</si>
  <si>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</si>
  <si>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</si>
  <si>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</si>
  <si>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</si>
  <si>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</si>
  <si>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</si>
  <si>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</si>
  <si>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</si>
  <si>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</si>
  <si>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</si>
  <si>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</si>
  <si>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</si>
  <si>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</si>
  <si>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</si>
  <si>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</si>
  <si>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</si>
  <si>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</si>
  <si>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</si>
  <si>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</si>
  <si>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</si>
  <si>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</si>
  <si>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</si>
  <si>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</si>
  <si>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</si>
  <si>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</si>
  <si>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</si>
  <si>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</si>
  <si>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</si>
  <si>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</si>
  <si>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</si>
  <si>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</si>
  <si>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</si>
  <si>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</si>
  <si>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</si>
  <si>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</si>
  <si>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</si>
  <si>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</si>
  <si>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</si>
  <si>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</si>
  <si>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</si>
  <si>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</si>
  <si>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</si>
  <si>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</si>
  <si>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</si>
  <si>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</si>
  <si>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</si>
  <si>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</si>
  <si>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</si>
  <si>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</si>
  <si>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</si>
  <si>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</si>
  <si>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</si>
  <si>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</si>
  <si>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</si>
  <si>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</si>
  <si>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</si>
  <si>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</si>
  <si>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</si>
  <si>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</si>
  <si>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</si>
  <si>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</si>
  <si>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</si>
  <si>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</si>
  <si>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</si>
  <si>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</si>
  <si>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</si>
  <si>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</si>
  <si>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</si>
  <si>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</si>
  <si>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</si>
  <si>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</si>
  <si>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</si>
  <si>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</si>
  <si>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</si>
  <si>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</si>
  <si>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</si>
  <si>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</si>
  <si>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</si>
  <si>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</si>
  <si>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</si>
  <si>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</si>
  <si>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</si>
  <si>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</si>
  <si>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</si>
  <si>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</si>
  <si>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</si>
  <si>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</si>
  <si>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</si>
  <si>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</si>
  <si>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</si>
  <si>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</si>
  <si>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</si>
  <si>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</si>
  <si>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</si>
  <si>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</si>
  <si>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</si>
  <si>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</si>
  <si>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</si>
  <si>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</si>
  <si>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</si>
  <si>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</si>
  <si>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</si>
  <si>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</si>
  <si>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</si>
  <si>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</si>
  <si>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</si>
  <si>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</si>
  <si>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</si>
  <si>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</si>
  <si>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</si>
  <si>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</si>
  <si>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</si>
  <si>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</si>
  <si>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</si>
  <si>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</si>
  <si>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</si>
  <si>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</si>
  <si>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</si>
  <si>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</si>
  <si>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</si>
  <si>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</si>
  <si>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</si>
  <si>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</si>
  <si>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</si>
  <si>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</si>
  <si>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</si>
  <si>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</si>
  <si>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</si>
  <si>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</si>
  <si>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</si>
  <si>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</si>
  <si>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</si>
  <si>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</si>
  <si>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</si>
  <si>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</si>
  <si>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</si>
  <si>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</si>
  <si>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</si>
  <si>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</si>
  <si>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</si>
  <si>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</si>
  <si>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</si>
  <si>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</si>
  <si>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</si>
  <si>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</si>
  <si>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</si>
  <si>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</si>
  <si>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</si>
  <si>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</si>
  <si>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</si>
  <si>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</si>
  <si>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</si>
  <si>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</si>
  <si>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</si>
  <si>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</si>
  <si>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</si>
  <si>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</si>
  <si>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</si>
  <si>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</si>
  <si>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</si>
  <si>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</si>
  <si>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</si>
  <si>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</si>
  <si>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</si>
  <si>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</si>
  <si>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</si>
  <si>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</si>
  <si>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</si>
  <si>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</si>
  <si>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</si>
  <si>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</si>
  <si>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</si>
  <si>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</si>
  <si>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</si>
  <si>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</si>
  <si>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</si>
  <si>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</si>
  <si>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</si>
  <si>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</si>
  <si>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</si>
  <si>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</si>
  <si>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</si>
  <si>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</si>
  <si>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</si>
  <si>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</si>
  <si>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</si>
  <si>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</si>
  <si>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</si>
  <si>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</si>
  <si>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</si>
  <si>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</si>
  <si>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</si>
  <si>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</si>
  <si>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</si>
  <si>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</si>
  <si>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</si>
  <si>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</si>
  <si>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</si>
  <si>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</si>
  <si>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</si>
  <si>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</si>
  <si>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</si>
  <si>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</si>
  <si>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</si>
  <si>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</si>
  <si>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</si>
  <si>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</si>
  <si>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</si>
  <si>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</si>
  <si>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</si>
  <si>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</si>
  <si>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</si>
  <si>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</si>
  <si>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</si>
  <si>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</si>
  <si>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</si>
  <si>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</si>
  <si>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</si>
  <si>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</si>
  <si>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</si>
  <si>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</si>
  <si>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</si>
  <si>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</si>
  <si>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</si>
  <si>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</si>
  <si>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</si>
  <si>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</si>
  <si>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</si>
  <si>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</si>
  <si>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</si>
  <si>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</si>
  <si>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</si>
  <si>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</si>
  <si>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</si>
  <si>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</si>
  <si>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</si>
  <si>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</si>
  <si>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</si>
  <si>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</si>
  <si>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</si>
  <si>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</si>
  <si>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</si>
  <si>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</si>
  <si>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</si>
  <si>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</si>
  <si>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</si>
  <si>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</si>
  <si>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</si>
  <si>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</si>
  <si>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</si>
  <si>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</si>
  <si>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</si>
  <si>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</si>
  <si>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</si>
  <si>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</si>
  <si>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</si>
  <si>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</si>
  <si>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</si>
  <si>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</si>
  <si>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</si>
  <si>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</si>
  <si>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</si>
  <si>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</si>
  <si>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</si>
  <si>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</si>
  <si>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</si>
  <si>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</si>
  <si>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</si>
  <si>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</si>
  <si>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</si>
  <si>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</si>
  <si>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</si>
  <si>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</si>
  <si>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</si>
  <si>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</si>
  <si>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</si>
  <si>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</si>
  <si>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</si>
  <si>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</si>
  <si>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</si>
  <si>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</si>
  <si>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</si>
  <si>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</si>
  <si>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</si>
  <si>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</si>
  <si>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</si>
  <si>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</si>
  <si>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</si>
  <si>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</si>
  <si>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</si>
  <si>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</si>
  <si>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</si>
  <si>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</si>
  <si>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</si>
  <si>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</si>
  <si>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</si>
  <si>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</si>
  <si>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</si>
  <si>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</si>
  <si>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</si>
  <si>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</si>
  <si>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</si>
  <si>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</si>
  <si>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</si>
  <si>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</si>
  <si>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</si>
  <si>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</si>
  <si>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</si>
  <si>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</si>
  <si>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</si>
  <si>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</si>
  <si>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</si>
  <si>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</si>
  <si>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</si>
  <si>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</si>
  <si>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</si>
  <si>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</si>
  <si>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</si>
  <si>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</si>
  <si>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</si>
  <si>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</si>
  <si>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</si>
  <si>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</si>
  <si>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</si>
  <si>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</si>
  <si>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</si>
  <si>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</si>
  <si>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</si>
  <si>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</si>
  <si>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</si>
  <si>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</si>
  <si>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</si>
  <si>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</si>
  <si>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</si>
  <si>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</si>
  <si>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</si>
  <si>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</si>
  <si>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</si>
  <si>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</si>
  <si>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</si>
  <si>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</si>
  <si>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</si>
  <si>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</si>
  <si>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</si>
  <si>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</si>
  <si>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</si>
  <si>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</si>
  <si>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</si>
  <si>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</si>
  <si>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</si>
  <si>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</si>
  <si>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</si>
  <si>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</si>
  <si>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</si>
  <si>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</si>
  <si>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</si>
  <si>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</si>
  <si>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</si>
  <si>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</si>
  <si>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</si>
  <si>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</si>
  <si>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</si>
  <si>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</si>
  <si>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</si>
  <si>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</si>
  <si>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</si>
  <si>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</si>
  <si>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</si>
  <si>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</si>
  <si>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</si>
  <si>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</si>
  <si>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</si>
  <si>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</si>
  <si>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</si>
  <si>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</si>
  <si>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</si>
  <si>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</si>
  <si>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</si>
  <si>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</si>
  <si>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</si>
  <si>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</si>
  <si>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</si>
  <si>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</si>
  <si>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</si>
  <si>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</si>
  <si>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</si>
  <si>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</si>
  <si>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</si>
  <si>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</si>
  <si>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</si>
  <si>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</si>
  <si>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</si>
  <si>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</si>
  <si>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</si>
  <si>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</si>
  <si>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</si>
  <si>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</si>
  <si>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</si>
  <si>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</si>
  <si>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</si>
  <si>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</si>
  <si>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</si>
  <si>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</si>
  <si>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</si>
  <si>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</si>
  <si>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</si>
  <si>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</si>
  <si>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</si>
  <si>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</si>
  <si>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</si>
  <si>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</si>
  <si>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</si>
  <si>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</si>
  <si>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</si>
  <si>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</si>
  <si>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</si>
  <si>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</si>
  <si>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</si>
  <si>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</si>
  <si>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</si>
  <si>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</si>
  <si>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</si>
  <si>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</si>
  <si>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</si>
  <si>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</si>
  <si>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</si>
  <si>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</si>
  <si>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</si>
  <si>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</si>
  <si>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</si>
  <si>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</si>
  <si>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</si>
  <si>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</si>
  <si>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</si>
  <si>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</si>
  <si>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</si>
  <si>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</si>
  <si>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</si>
  <si>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</si>
  <si>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</si>
  <si>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</si>
  <si>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</si>
  <si>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</si>
  <si>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</si>
  <si>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</si>
  <si>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</si>
  <si>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</si>
  <si>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</si>
  <si>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</si>
  <si>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</si>
  <si>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</si>
  <si>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</si>
  <si>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</si>
  <si>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</si>
  <si>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</si>
  <si>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</si>
  <si>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</si>
  <si>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</si>
  <si>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</si>
  <si>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</si>
  <si>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</si>
  <si>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</si>
  <si>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</si>
  <si>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</si>
  <si>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</si>
  <si>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</si>
  <si>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</si>
  <si>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</si>
  <si>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</si>
  <si>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</si>
  <si>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</si>
  <si>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</si>
  <si>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</si>
  <si>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</si>
  <si>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</si>
  <si>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</si>
  <si>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</si>
  <si>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</si>
  <si>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</si>
  <si>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</si>
  <si>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</si>
  <si>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</si>
  <si>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</si>
  <si>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</si>
  <si>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</si>
  <si>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</si>
  <si>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</si>
  <si>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</si>
  <si>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</si>
  <si>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</si>
  <si>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</si>
  <si>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</si>
  <si>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</si>
  <si>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</si>
  <si>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</si>
  <si>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</si>
  <si>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</si>
  <si>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</si>
  <si>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</si>
  <si>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</si>
  <si>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</si>
  <si>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</si>
  <si>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</si>
  <si>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</si>
  <si>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</si>
  <si>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</si>
  <si>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</si>
  <si>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</si>
  <si>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</si>
  <si>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</si>
  <si>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</si>
  <si>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</si>
  <si>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</si>
  <si>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</si>
  <si>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</si>
  <si>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</si>
  <si>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</si>
  <si>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</si>
  <si>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</si>
  <si>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</si>
  <si>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</si>
  <si>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</si>
  <si>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</si>
  <si>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</si>
  <si>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</si>
  <si>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</si>
  <si>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</si>
  <si>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</si>
  <si>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</si>
  <si>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</si>
  <si>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</si>
  <si>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</si>
  <si>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</si>
  <si>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</si>
  <si>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</si>
  <si>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</si>
  <si>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</si>
  <si>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</si>
  <si>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</si>
  <si>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</si>
  <si>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</si>
  <si>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</si>
  <si>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</si>
  <si>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</si>
  <si>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</si>
  <si>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</si>
  <si>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</si>
  <si>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</si>
  <si>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</si>
  <si>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</si>
  <si>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</si>
  <si>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</si>
  <si>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</si>
  <si>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</si>
  <si>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</si>
  <si>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</si>
  <si>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</si>
  <si>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</si>
  <si>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</si>
  <si>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</si>
  <si>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</si>
  <si>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</si>
  <si>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</si>
  <si>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</si>
  <si>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</si>
  <si>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</si>
  <si>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</si>
  <si>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</si>
  <si>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</si>
  <si>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</si>
  <si>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</si>
  <si>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</si>
  <si>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</si>
  <si>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</si>
  <si>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</si>
  <si>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</si>
  <si>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</si>
  <si>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</si>
  <si>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</si>
  <si>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</si>
  <si>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</si>
  <si>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</si>
  <si>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</si>
  <si>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</si>
  <si>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</si>
  <si>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</si>
  <si>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</si>
  <si>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</si>
  <si>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</si>
  <si>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</si>
  <si>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</si>
  <si>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</si>
  <si>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</si>
  <si>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</si>
  <si>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</si>
  <si>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</si>
  <si>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</si>
  <si>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</si>
  <si>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</si>
  <si>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</si>
  <si>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</si>
  <si>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</si>
  <si>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</si>
  <si>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</si>
  <si>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</si>
  <si>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</si>
  <si>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</si>
  <si>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</si>
  <si>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</si>
  <si>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</si>
  <si>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</si>
  <si>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</si>
  <si>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</si>
  <si>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</si>
  <si>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</si>
  <si>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</si>
  <si>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</si>
  <si>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</si>
  <si>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</si>
  <si>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</si>
  <si>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</si>
  <si>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</si>
  <si>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</si>
  <si>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</si>
  <si>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</si>
  <si>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</si>
  <si>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</si>
  <si>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</si>
  <si>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</si>
  <si>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</si>
  <si>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</si>
  <si>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</si>
  <si>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</si>
  <si>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</si>
  <si>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</si>
  <si>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</si>
  <si>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</si>
  <si>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</si>
  <si>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</si>
  <si>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</si>
  <si>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</si>
  <si>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</si>
  <si>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</si>
  <si>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</si>
  <si>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</si>
  <si>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</si>
  <si>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</si>
  <si>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</si>
  <si>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</si>
  <si>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</si>
  <si>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</si>
  <si>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</si>
  <si>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</si>
  <si>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</si>
  <si>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</si>
  <si>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</si>
  <si>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</si>
  <si>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</si>
  <si>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</si>
  <si>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</si>
  <si>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</si>
  <si>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</si>
  <si>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</si>
  <si>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</si>
  <si>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</si>
  <si>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</si>
  <si>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</si>
  <si>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</si>
  <si>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</si>
  <si>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</si>
  <si>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</si>
  <si>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</si>
  <si>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</si>
  <si>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</si>
  <si>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</si>
  <si>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</si>
  <si>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</si>
  <si>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</si>
  <si>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</si>
  <si>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</si>
  <si>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</si>
  <si>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</si>
  <si>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</si>
  <si>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</si>
  <si>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</si>
  <si>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</si>
  <si>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</si>
  <si>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</si>
  <si>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</si>
  <si>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</si>
  <si>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</si>
  <si>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</si>
  <si>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</si>
  <si>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</si>
  <si>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</si>
  <si>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</si>
  <si>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</si>
  <si>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</si>
  <si>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</si>
  <si>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</si>
  <si>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</si>
  <si>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</si>
  <si>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</si>
  <si>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</si>
  <si>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</si>
  <si>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</si>
  <si>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</si>
  <si>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</si>
  <si>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</si>
  <si>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</si>
  <si>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</si>
  <si>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</si>
  <si>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</si>
  <si>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</si>
  <si>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</si>
  <si>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</si>
  <si>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</si>
  <si>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</si>
  <si>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</si>
  <si>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</si>
  <si>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</si>
  <si>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</si>
  <si>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</si>
  <si>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</si>
  <si>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</si>
  <si>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</si>
  <si>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</si>
  <si>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</si>
  <si>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</si>
  <si>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</si>
  <si>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</si>
  <si>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</si>
  <si>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</si>
  <si>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</si>
  <si>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</si>
  <si>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</si>
  <si>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</si>
  <si>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</si>
  <si>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</si>
  <si>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</si>
  <si>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</si>
  <si>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</si>
  <si>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</si>
  <si>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</si>
  <si>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</si>
  <si>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</si>
  <si>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</si>
  <si>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</si>
  <si>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</si>
  <si>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</si>
  <si>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</si>
  <si>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</si>
  <si>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</si>
  <si>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</si>
  <si>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</si>
  <si>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</si>
  <si>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</si>
  <si>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</si>
  <si>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</si>
  <si>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</si>
  <si>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</si>
  <si>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</si>
  <si>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</si>
  <si>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</si>
  <si>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</si>
  <si>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</si>
  <si>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</si>
  <si>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</si>
  <si>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</si>
  <si>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</si>
  <si>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</si>
  <si>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</si>
  <si>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</si>
  <si>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</si>
  <si>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</si>
  <si>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</si>
  <si>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</si>
  <si>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</si>
  <si>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</si>
  <si>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</si>
  <si>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</si>
  <si>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</si>
  <si>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</si>
  <si>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</si>
  <si>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</si>
  <si>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</si>
  <si>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</si>
  <si>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</si>
  <si>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</si>
  <si>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</si>
  <si>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</si>
  <si>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</si>
  <si>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</si>
  <si>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</si>
  <si>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</si>
  <si>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</si>
  <si>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</si>
  <si>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</si>
  <si>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</si>
  <si>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</si>
  <si>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</si>
  <si>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</si>
  <si>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</si>
  <si>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</si>
  <si>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</si>
  <si>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</si>
  <si>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</si>
  <si>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</si>
  <si>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</si>
  <si>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</si>
  <si>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</si>
  <si>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</si>
  <si>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</si>
  <si>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</si>
  <si>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</si>
  <si>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</si>
  <si>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</si>
  <si>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</si>
  <si>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</si>
  <si>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</si>
  <si>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</si>
  <si>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</si>
  <si>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</si>
  <si>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</si>
  <si>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</si>
  <si>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</si>
  <si>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</si>
  <si>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</si>
  <si>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</si>
  <si>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</si>
  <si>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</si>
  <si>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</si>
  <si>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</si>
  <si>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</si>
  <si>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</si>
  <si>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</si>
  <si>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</si>
  <si>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</si>
  <si>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</si>
  <si>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</si>
  <si>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</si>
  <si>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</si>
  <si>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</si>
  <si>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</si>
  <si>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</si>
  <si>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</si>
  <si>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</si>
  <si>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</si>
  <si>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</si>
  <si>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</si>
  <si>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</si>
  <si>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</si>
  <si>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</si>
  <si>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</si>
  <si>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</si>
  <si>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</si>
  <si>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</si>
  <si>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</si>
  <si>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</si>
  <si>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</si>
  <si>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</si>
  <si>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</si>
  <si>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</si>
  <si>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</si>
  <si>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</si>
  <si>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</si>
  <si>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</si>
  <si>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</si>
  <si>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</si>
  <si>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</si>
  <si>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</si>
  <si>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</si>
  <si>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</si>
  <si>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</si>
  <si>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</si>
  <si>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</si>
  <si>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</si>
  <si>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</si>
  <si>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</si>
  <si>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</si>
  <si>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</si>
  <si>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</si>
  <si>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</si>
  <si>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</si>
  <si>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</si>
  <si>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</si>
  <si>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</si>
  <si>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</si>
  <si>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</si>
  <si>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</si>
  <si>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</si>
  <si>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</si>
  <si>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</si>
  <si>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</si>
  <si>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</si>
  <si>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</si>
  <si>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</si>
  <si>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</si>
  <si>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</si>
  <si>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</si>
  <si>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</si>
  <si>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</si>
  <si>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</si>
  <si>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</si>
  <si>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</si>
  <si>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</si>
  <si>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</si>
  <si>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</si>
  <si>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</si>
  <si>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</si>
  <si>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</si>
  <si>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</si>
  <si>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</si>
  <si>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</si>
  <si>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</si>
  <si>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</si>
  <si>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</si>
  <si>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</si>
  <si>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</si>
  <si>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</si>
  <si>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</si>
  <si>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</si>
  <si>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</si>
  <si>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</si>
  <si>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</si>
  <si>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</si>
  <si>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</si>
  <si>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</si>
  <si>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</si>
  <si>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</si>
  <si>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</si>
  <si>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</si>
  <si>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</si>
  <si>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</si>
  <si>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</si>
  <si>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</si>
  <si>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</si>
  <si>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</si>
  <si>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</si>
  <si>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</si>
  <si>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</si>
  <si>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</si>
  <si>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</si>
  <si>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</si>
  <si>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</si>
  <si>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</si>
  <si>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</si>
  <si>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</si>
  <si>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</si>
  <si>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</si>
  <si>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</si>
  <si>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</si>
  <si>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</si>
  <si>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</si>
  <si>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</si>
  <si>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</si>
  <si>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</si>
  <si>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</si>
  <si>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</si>
  <si>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</si>
  <si>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</si>
  <si>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</si>
  <si>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</si>
  <si>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</si>
  <si>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</si>
  <si>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</si>
  <si>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</si>
  <si>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</si>
  <si>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</si>
  <si>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</si>
  <si>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</si>
  <si>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</si>
  <si>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</si>
  <si>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</si>
  <si>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</si>
  <si>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</si>
  <si>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</si>
  <si>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</si>
  <si>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</si>
  <si>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</si>
  <si>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</si>
  <si>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</si>
  <si>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</si>
  <si>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</si>
  <si>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</si>
  <si>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</si>
  <si>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</si>
  <si>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</si>
  <si>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</si>
  <si>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</si>
  <si>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</si>
  <si>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</si>
  <si>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</si>
  <si>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</si>
  <si>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</si>
  <si>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</si>
  <si>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</si>
  <si>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</si>
  <si>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</si>
  <si>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</si>
  <si>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</si>
  <si>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</si>
  <si>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</si>
  <si>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</si>
  <si>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</si>
  <si>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</si>
  <si>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</si>
  <si>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</si>
  <si>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</si>
  <si>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</si>
  <si>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</si>
  <si>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</si>
  <si>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</si>
  <si>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</si>
  <si>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</si>
  <si>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</si>
  <si>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</si>
  <si>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</si>
  <si>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</si>
  <si>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</si>
  <si>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</si>
  <si>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</si>
  <si>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</si>
  <si>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</si>
  <si>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</si>
  <si>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</si>
  <si>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</si>
  <si>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</si>
  <si>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</si>
  <si>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</si>
  <si>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</si>
  <si>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</si>
  <si>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</si>
  <si>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</si>
  <si>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</si>
  <si>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</si>
  <si>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</si>
  <si>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</si>
  <si>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</si>
  <si>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</si>
  <si>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</si>
  <si>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</si>
  <si>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</si>
  <si>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</si>
  <si>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</si>
  <si>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</si>
  <si>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</si>
  <si>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</si>
  <si>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</si>
  <si>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</si>
  <si>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</si>
  <si>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</si>
  <si>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</si>
  <si>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</si>
  <si>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</si>
  <si>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</si>
  <si>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</si>
  <si>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</si>
  <si>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</si>
  <si>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</si>
  <si>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</si>
  <si>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</si>
  <si>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</si>
  <si>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</si>
  <si>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</si>
  <si>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</si>
  <si>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</si>
  <si>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</si>
  <si>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</si>
  <si>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</si>
  <si>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</si>
  <si>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</si>
  <si>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</si>
  <si>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</si>
  <si>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</si>
  <si>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</si>
  <si>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</si>
  <si>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</si>
  <si>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</si>
  <si>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</si>
  <si>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</si>
  <si>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</si>
  <si>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</si>
  <si>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</si>
  <si>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</si>
  <si>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</si>
  <si>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</si>
  <si>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</si>
  <si>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</si>
  <si>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</si>
  <si>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</si>
  <si>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</si>
  <si>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</si>
  <si>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</si>
  <si>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</si>
  <si>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</si>
  <si>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</si>
  <si>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</si>
  <si>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</si>
  <si>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</si>
  <si>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</si>
  <si>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</si>
  <si>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</si>
  <si>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</si>
  <si>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</si>
  <si>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</si>
  <si>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</si>
  <si>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</si>
  <si>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</si>
  <si>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</si>
  <si>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</si>
  <si>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</si>
  <si>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</si>
  <si>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</si>
  <si>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</si>
  <si>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</si>
  <si>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</si>
  <si>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</si>
  <si>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</si>
  <si>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</si>
  <si>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</si>
  <si>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</si>
  <si>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</si>
  <si>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</si>
  <si>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</si>
  <si>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</si>
  <si>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</si>
  <si>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</si>
  <si>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</si>
  <si>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</si>
  <si>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</si>
  <si>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</si>
  <si>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</si>
  <si>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</si>
  <si>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</si>
  <si>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</si>
  <si>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</si>
  <si>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</si>
  <si>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</si>
  <si>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</si>
  <si>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</si>
  <si>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</si>
  <si>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</si>
  <si>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</si>
  <si>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</si>
  <si>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</si>
  <si>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</si>
  <si>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</si>
  <si>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</si>
  <si>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</si>
  <si>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</si>
  <si>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</si>
  <si>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</si>
  <si>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</si>
  <si>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</si>
  <si>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</si>
  <si>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</si>
  <si>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</si>
  <si>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</si>
  <si>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</si>
  <si>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</si>
  <si>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</si>
  <si>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</si>
  <si>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</si>
  <si>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</si>
  <si>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</si>
  <si>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</si>
  <si>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</si>
  <si>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</si>
  <si>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</si>
  <si>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</si>
  <si>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</si>
  <si>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</si>
  <si>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</si>
  <si>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</si>
  <si>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</si>
  <si>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</si>
  <si>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</si>
  <si>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</si>
  <si>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</si>
  <si>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</si>
  <si>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</si>
  <si>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</si>
  <si>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</si>
  <si>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</si>
  <si>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</si>
  <si>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</si>
  <si>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</si>
  <si>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</si>
  <si>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</si>
  <si>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</si>
  <si>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</si>
  <si>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</si>
  <si>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</si>
  <si>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</si>
  <si>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</si>
  <si>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</si>
  <si>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</si>
  <si>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</si>
  <si>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</si>
  <si>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</si>
  <si>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</si>
  <si>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</si>
  <si>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</si>
  <si>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</si>
  <si>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</si>
  <si>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</si>
  <si>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</si>
  <si>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</si>
  <si>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</si>
  <si>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</si>
  <si>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</si>
  <si>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</si>
  <si>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</si>
  <si>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</si>
  <si>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</si>
  <si>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</si>
  <si>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</si>
  <si>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</si>
  <si>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</si>
  <si>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</si>
  <si>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</si>
  <si>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</si>
  <si>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</si>
  <si>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</si>
  <si>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</si>
  <si>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</si>
  <si>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</si>
  <si>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</si>
  <si>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</si>
  <si>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</si>
  <si>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</si>
  <si>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</si>
  <si>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</si>
  <si>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</si>
  <si>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</si>
  <si>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</si>
  <si>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</si>
  <si>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</si>
  <si>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</si>
  <si>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</si>
  <si>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</si>
  <si>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</si>
  <si>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</si>
  <si>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</si>
  <si>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</si>
  <si>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</si>
  <si>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</si>
  <si>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</si>
  <si>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</si>
  <si>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</si>
  <si>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</si>
  <si>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</si>
  <si>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</si>
  <si>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</si>
  <si>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</si>
  <si>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</si>
  <si>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</si>
  <si>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</si>
  <si>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</si>
  <si>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</si>
  <si>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</si>
  <si>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</si>
  <si>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</si>
  <si>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</si>
  <si>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</si>
  <si>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</si>
  <si>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</si>
  <si>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</si>
  <si>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</si>
  <si>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</si>
  <si>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</si>
  <si>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</si>
  <si>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</si>
  <si>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</si>
  <si>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</si>
  <si>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</si>
  <si>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</si>
  <si>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</si>
  <si>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</si>
  <si>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</si>
  <si>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</si>
  <si>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</si>
  <si>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</si>
  <si>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</si>
  <si>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</si>
  <si>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</si>
  <si>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</si>
  <si>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</si>
  <si>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</si>
  <si>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</si>
  <si>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</si>
  <si>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</si>
  <si>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</si>
  <si>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</si>
  <si>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</si>
  <si>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</si>
  <si>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</si>
  <si>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</si>
  <si>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</si>
  <si>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</si>
  <si>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</si>
  <si>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</si>
  <si>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</si>
  <si>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</si>
  <si>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</si>
  <si>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</si>
  <si>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</si>
  <si>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</si>
  <si>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</si>
  <si>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</si>
  <si>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</si>
  <si>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</si>
  <si>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</si>
  <si>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</si>
  <si>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</si>
  <si>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</si>
  <si>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</si>
  <si>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</si>
  <si>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</si>
  <si>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</si>
  <si>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</si>
  <si>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</si>
  <si>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</si>
  <si>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</si>
  <si>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</si>
  <si>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</si>
  <si>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</si>
  <si>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</si>
  <si>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</si>
  <si>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</si>
  <si>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</si>
  <si>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</si>
  <si>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</si>
  <si>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</si>
  <si>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</si>
  <si>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</si>
  <si>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</si>
  <si>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</si>
  <si>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</si>
  <si>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</si>
  <si>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</si>
  <si>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</si>
  <si>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</si>
  <si>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</si>
  <si>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</si>
  <si>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</si>
  <si>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</si>
  <si>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</si>
  <si>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</si>
  <si>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</si>
  <si>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</si>
  <si>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</si>
  <si>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</si>
  <si>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</si>
  <si>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</si>
  <si>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</si>
  <si>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</si>
  <si>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</si>
  <si>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</si>
  <si>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</si>
  <si>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</si>
  <si>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</si>
  <si>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</si>
  <si>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</si>
  <si>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</si>
  <si>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</si>
  <si>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</si>
  <si>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</si>
  <si>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</si>
  <si>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</si>
  <si>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</si>
  <si>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</si>
  <si>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</si>
  <si>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</si>
  <si>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</si>
  <si>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</si>
  <si>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</si>
  <si>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</si>
  <si>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</si>
  <si>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</si>
  <si>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</si>
  <si>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</si>
  <si>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</si>
  <si>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</si>
  <si>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</si>
  <si>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</si>
  <si>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</si>
  <si>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</si>
  <si>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</si>
  <si>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</si>
  <si>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</si>
  <si>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</si>
  <si>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</si>
  <si>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</si>
  <si>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</si>
  <si>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</si>
  <si>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</si>
  <si>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</si>
  <si>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</si>
  <si>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</si>
  <si>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</si>
  <si>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</si>
  <si>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</si>
  <si>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</si>
  <si>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</si>
  <si>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</si>
  <si>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</si>
  <si>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</si>
  <si>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</si>
  <si>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</si>
  <si>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</si>
  <si>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</si>
  <si>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</si>
  <si>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</si>
  <si>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</si>
  <si>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</si>
  <si>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</si>
  <si>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</si>
  <si>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</si>
  <si>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</si>
  <si>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</si>
  <si>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</si>
  <si>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</si>
  <si>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</si>
  <si>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</si>
  <si>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</si>
  <si>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</si>
  <si>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</si>
  <si>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</si>
  <si>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</si>
  <si>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</si>
  <si>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</si>
  <si>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</si>
  <si>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</si>
  <si>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</si>
  <si>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</si>
  <si>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</si>
  <si>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</si>
  <si>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</si>
  <si>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</si>
  <si>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</si>
  <si>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</si>
  <si>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</si>
  <si>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</si>
  <si>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</si>
  <si>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</si>
  <si>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</si>
  <si>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</si>
  <si>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</si>
  <si>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</si>
  <si>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</si>
  <si>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</si>
  <si>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</si>
  <si>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</si>
  <si>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</si>
  <si>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</si>
  <si>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</si>
  <si>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</si>
  <si>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</si>
  <si>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</si>
  <si>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</si>
  <si>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</si>
  <si>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</si>
  <si>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</si>
  <si>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</si>
  <si>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</si>
  <si>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</si>
  <si>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</si>
  <si>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</si>
  <si>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</si>
  <si>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</si>
  <si>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</si>
  <si>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</si>
  <si>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</si>
  <si>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</si>
  <si>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</si>
  <si>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</si>
  <si>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</si>
  <si>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</si>
  <si>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</si>
  <si>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</si>
  <si>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</si>
  <si>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</si>
  <si>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</si>
  <si>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</si>
  <si>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</si>
  <si>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</si>
  <si>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</si>
  <si>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</si>
  <si>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</si>
  <si>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</si>
  <si>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</si>
  <si>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</si>
  <si>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</si>
  <si>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</si>
  <si>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</si>
  <si>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</si>
  <si>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</si>
  <si>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</si>
  <si>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</si>
  <si>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</si>
  <si>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</si>
  <si>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</si>
  <si>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</si>
  <si>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</si>
  <si>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</si>
  <si>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</si>
  <si>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</si>
  <si>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</si>
  <si>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</si>
  <si>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</si>
  <si>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</si>
  <si>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</si>
  <si>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</si>
  <si>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</si>
  <si>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</si>
  <si>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</si>
  <si>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</si>
  <si>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</si>
  <si>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</si>
  <si>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</si>
  <si>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</si>
  <si>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</si>
  <si>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</si>
  <si>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</si>
  <si>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</si>
  <si>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</si>
  <si>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</si>
  <si>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</si>
  <si>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</si>
  <si>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</si>
  <si>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</si>
  <si>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</si>
  <si>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</si>
  <si>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</si>
  <si>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</si>
  <si>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</si>
  <si>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</si>
  <si>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</si>
  <si>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</si>
  <si>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</si>
  <si>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</si>
  <si>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</si>
  <si>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</si>
  <si>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</si>
  <si>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</si>
  <si>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</si>
  <si>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</si>
  <si>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</si>
  <si>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</si>
  <si>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</si>
  <si>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</si>
  <si>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</si>
  <si>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</si>
  <si>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</si>
  <si>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</si>
  <si>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</si>
  <si>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</si>
  <si>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</si>
  <si>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</si>
  <si>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</si>
  <si>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</si>
  <si>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</si>
  <si>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</si>
  <si>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</si>
  <si>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</si>
  <si>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</si>
  <si>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</si>
  <si>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</si>
  <si>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</si>
  <si>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</si>
  <si>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</si>
  <si>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</si>
  <si>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</si>
  <si>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</si>
  <si>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</si>
  <si>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</si>
  <si>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</si>
  <si>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</si>
  <si>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</si>
  <si>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</si>
  <si>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</si>
  <si>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</si>
  <si>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</si>
  <si>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</si>
  <si>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</si>
  <si>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</si>
  <si>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</si>
  <si>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</si>
  <si>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</si>
  <si>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</si>
  <si>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</si>
  <si>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</si>
  <si>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</si>
  <si>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</si>
  <si>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</si>
  <si>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</si>
  <si>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</si>
  <si>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</si>
  <si>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</si>
  <si>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</si>
  <si>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</si>
  <si>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</si>
  <si>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</si>
  <si>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</si>
  <si>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</si>
  <si>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</si>
  <si>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</si>
  <si>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</si>
  <si>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</si>
  <si>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</si>
  <si>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</si>
  <si>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</si>
  <si>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</si>
  <si>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</si>
  <si>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</si>
  <si>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</si>
  <si>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</si>
  <si>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</si>
  <si>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</si>
  <si>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</si>
  <si>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</si>
  <si>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</si>
  <si>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</si>
  <si>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</si>
  <si>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</si>
  <si>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</si>
  <si>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</si>
  <si>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</si>
  <si>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</si>
  <si>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</si>
  <si>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</si>
  <si>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</si>
  <si>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</si>
  <si>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</si>
  <si>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</si>
  <si>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</si>
  <si>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</si>
  <si>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</si>
  <si>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</si>
  <si>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</si>
  <si>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</si>
  <si>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</si>
  <si>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</si>
  <si>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</si>
  <si>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</si>
  <si>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</si>
  <si>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</si>
  <si>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</si>
  <si>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</si>
  <si>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</si>
  <si>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</si>
  <si>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</si>
  <si>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</si>
  <si>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</si>
  <si>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</si>
  <si>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</si>
  <si>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</si>
  <si>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</si>
  <si>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</si>
  <si>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</si>
  <si>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</si>
  <si>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</si>
  <si>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</si>
  <si>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</si>
  <si>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</si>
  <si>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</si>
  <si>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</si>
  <si>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</si>
  <si>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</si>
  <si>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</si>
  <si>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</si>
  <si>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</si>
  <si>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</si>
  <si>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</si>
  <si>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</si>
  <si>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</si>
  <si>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</si>
  <si>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</si>
  <si>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</si>
  <si>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</si>
  <si>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</si>
  <si>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</si>
  <si>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</si>
  <si>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</si>
  <si>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</si>
  <si>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</si>
  <si>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</si>
  <si>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</si>
  <si>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</si>
  <si>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</si>
  <si>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</si>
  <si>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</si>
  <si>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</si>
  <si>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</si>
  <si>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</si>
  <si>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</si>
  <si>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</si>
  <si>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</si>
  <si>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</si>
  <si>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</si>
  <si>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</si>
  <si>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</si>
  <si>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</si>
  <si>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</si>
  <si>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</si>
  <si>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</si>
  <si>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</si>
  <si>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</si>
  <si>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</si>
  <si>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</si>
  <si>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</si>
  <si>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</si>
  <si>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</si>
  <si>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</si>
  <si>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</si>
  <si>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</si>
  <si>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</si>
  <si>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</si>
  <si>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</si>
  <si>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</si>
  <si>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</si>
  <si>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</si>
  <si>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</si>
  <si>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</si>
  <si>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</si>
  <si>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</si>
  <si>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</si>
  <si>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</si>
  <si>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</si>
  <si>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</si>
  <si>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</si>
  <si>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</si>
  <si>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</si>
  <si>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</si>
  <si>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</si>
  <si>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</si>
  <si>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</si>
  <si>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</si>
  <si>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</si>
  <si>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</si>
  <si>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</si>
  <si>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</si>
  <si>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</si>
  <si>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</si>
  <si>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</si>
  <si>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</si>
  <si>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</si>
  <si>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</si>
  <si>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</si>
  <si>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</si>
  <si>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</si>
  <si>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</si>
  <si>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</si>
  <si>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</si>
  <si>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</si>
  <si>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</si>
  <si>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</si>
  <si>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</si>
  <si>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</si>
  <si>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</si>
  <si>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</si>
  <si>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</si>
  <si>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</si>
  <si>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</si>
  <si>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</si>
  <si>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</si>
  <si>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</si>
  <si>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</si>
  <si>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</si>
  <si>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</si>
  <si>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</si>
  <si>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</si>
  <si>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</si>
  <si>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</si>
  <si>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</si>
  <si>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</si>
  <si>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</si>
  <si>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</si>
  <si>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</si>
  <si>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</si>
  <si>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</si>
  <si>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</si>
  <si>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</si>
  <si>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</si>
  <si>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</si>
  <si>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</si>
  <si>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</si>
  <si>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</si>
  <si>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</si>
  <si>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</si>
  <si>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</si>
  <si>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</si>
  <si>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</si>
  <si>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</si>
  <si>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</si>
  <si>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</si>
  <si>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</si>
  <si>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</si>
  <si>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</si>
  <si>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</si>
  <si>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</si>
  <si>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</si>
  <si>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</si>
  <si>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</si>
  <si>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</si>
  <si>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</si>
  <si>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</si>
  <si>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</si>
  <si>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</si>
  <si>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</si>
  <si>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</si>
  <si>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</si>
  <si>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</si>
  <si>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</si>
  <si>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</si>
  <si>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</si>
  <si>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</si>
  <si>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</si>
  <si>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</si>
  <si>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</si>
  <si>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</si>
  <si>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</si>
  <si>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</si>
  <si>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</si>
  <si>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</si>
  <si>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</si>
  <si>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</si>
  <si>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</si>
  <si>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</si>
  <si>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</si>
  <si>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</si>
  <si>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</si>
  <si>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</si>
  <si>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</si>
  <si>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</si>
  <si>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</si>
  <si>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</si>
  <si>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</si>
  <si>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</si>
  <si>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</si>
  <si>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</si>
  <si>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</si>
  <si>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</si>
  <si>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</si>
  <si>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</si>
  <si>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</si>
  <si>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</si>
  <si>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</si>
  <si>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</si>
  <si>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</si>
  <si>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</si>
  <si>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</si>
  <si>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</si>
  <si>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</si>
  <si>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</si>
  <si>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</si>
  <si>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</si>
  <si>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</si>
  <si>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</si>
  <si>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</si>
  <si>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</si>
  <si>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</si>
  <si>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</si>
  <si>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</si>
  <si>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</si>
  <si>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</si>
  <si>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</si>
  <si>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</si>
  <si>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</si>
  <si>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</si>
  <si>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</si>
  <si>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</si>
  <si>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</si>
  <si>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</si>
  <si>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</si>
  <si>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</si>
  <si>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</si>
  <si>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</si>
  <si>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</si>
  <si>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</si>
  <si>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</si>
  <si>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</si>
  <si>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</si>
  <si>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</si>
  <si>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</si>
  <si>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</si>
  <si>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</si>
  <si>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</si>
  <si>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</si>
  <si>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</si>
  <si>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</si>
  <si>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</si>
  <si>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</si>
  <si>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</si>
  <si>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</si>
  <si>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</si>
  <si>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</si>
  <si>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</si>
  <si>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</si>
  <si>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</si>
  <si>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</si>
  <si>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</si>
  <si>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</si>
  <si>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</si>
  <si>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</si>
  <si>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</si>
  <si>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</si>
  <si>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</si>
  <si>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</si>
  <si>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</si>
  <si>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</si>
  <si>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</si>
  <si>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</si>
  <si>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</si>
  <si>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</si>
  <si>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</si>
  <si>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</si>
  <si>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</si>
  <si>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</si>
  <si>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</si>
  <si>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</si>
  <si>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</si>
  <si>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</si>
  <si>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</si>
  <si>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</si>
  <si>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</si>
  <si>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</si>
  <si>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</si>
  <si>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</si>
  <si>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</si>
  <si>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</si>
  <si>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</si>
  <si>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</si>
  <si>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</si>
  <si>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</si>
  <si>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</si>
  <si>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</si>
  <si>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</si>
  <si>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</si>
  <si>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</si>
  <si>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</si>
  <si>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</si>
  <si>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</si>
  <si>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</si>
  <si>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</si>
  <si>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</si>
  <si>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</si>
  <si>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</si>
  <si>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</si>
  <si>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</si>
  <si>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</si>
  <si>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</si>
  <si>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</si>
  <si>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</si>
  <si>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</si>
  <si>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</si>
  <si>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</si>
  <si>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</si>
  <si>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</si>
  <si>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</si>
  <si>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</si>
  <si>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</si>
  <si>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</si>
  <si>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</si>
  <si>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</si>
  <si>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</si>
  <si>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</si>
  <si>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</si>
  <si>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</si>
  <si>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</si>
  <si>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</si>
  <si>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</si>
  <si>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</si>
  <si>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</si>
  <si>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</si>
  <si>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</si>
  <si>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</si>
  <si>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</si>
  <si>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</si>
  <si>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</si>
  <si>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</si>
  <si>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</si>
  <si>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</si>
  <si>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</si>
  <si>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</si>
  <si>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</si>
  <si>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</si>
  <si>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</si>
  <si>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</si>
  <si>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</si>
  <si>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</si>
  <si>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</si>
  <si>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</si>
  <si>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</si>
  <si>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</si>
  <si>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</si>
  <si>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</si>
  <si>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</si>
  <si>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</si>
  <si>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</si>
  <si>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</si>
  <si>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</si>
  <si>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</si>
  <si>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</si>
  <si>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</si>
  <si>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</si>
  <si>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</si>
  <si>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</si>
  <si>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</si>
  <si>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</si>
  <si>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</si>
  <si>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</si>
  <si>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</si>
  <si>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</si>
  <si>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</si>
  <si>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</si>
  <si>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</si>
  <si>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</si>
  <si>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</si>
  <si>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</si>
  <si>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</si>
  <si>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</si>
  <si>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</si>
  <si>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</si>
  <si>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</si>
  <si>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</si>
  <si>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</si>
  <si>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</si>
  <si>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</si>
  <si>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</si>
  <si>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</si>
  <si>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</si>
  <si>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</si>
  <si>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</si>
  <si>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</si>
  <si>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</si>
  <si>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</si>
  <si>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</si>
  <si>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</si>
  <si>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</si>
  <si>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</si>
  <si>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</si>
  <si>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</si>
  <si>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</si>
  <si>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</si>
  <si>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</si>
  <si>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</si>
  <si>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</si>
  <si>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</si>
  <si>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</si>
  <si>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</si>
  <si>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</si>
  <si>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</si>
  <si>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</si>
  <si>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</si>
  <si>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</si>
  <si>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</si>
  <si>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</si>
  <si>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</si>
  <si>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</si>
  <si>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</si>
  <si>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</si>
  <si>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</si>
  <si>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</si>
  <si>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</si>
  <si>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</si>
  <si>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</si>
  <si>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</si>
  <si>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</si>
  <si>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</si>
  <si>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</si>
  <si>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</si>
  <si>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</si>
  <si>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</si>
  <si>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</si>
  <si>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</si>
  <si>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</si>
  <si>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</si>
  <si>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</si>
  <si>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</si>
  <si>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</si>
  <si>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</si>
  <si>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</si>
  <si>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</si>
  <si>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</si>
  <si>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</si>
  <si>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</si>
  <si>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</si>
  <si>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</si>
  <si>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</si>
  <si>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</si>
  <si>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</si>
  <si>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</si>
  <si>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</si>
  <si>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</si>
  <si>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</si>
  <si>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</si>
  <si>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</si>
  <si>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</si>
  <si>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</si>
  <si>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</si>
  <si>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</si>
  <si>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</si>
  <si>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</si>
  <si>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</si>
  <si>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</si>
  <si>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</si>
  <si>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</si>
  <si>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</si>
  <si>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</si>
  <si>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</si>
  <si>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</si>
  <si>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</si>
  <si>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</si>
  <si>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</si>
  <si>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</si>
  <si>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</si>
  <si>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</si>
  <si>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</si>
  <si>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</si>
  <si>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</si>
  <si>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</si>
  <si>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</si>
  <si>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</si>
  <si>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</si>
  <si>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</si>
  <si>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</si>
  <si>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</si>
  <si>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</si>
  <si>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</si>
  <si>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</si>
  <si>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</si>
  <si>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</si>
  <si>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</si>
  <si>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</si>
  <si>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</si>
  <si>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</si>
  <si>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</si>
  <si>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</si>
  <si>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</si>
  <si>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</si>
  <si>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</si>
  <si>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</si>
  <si>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</si>
  <si>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</si>
  <si>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</si>
  <si>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</si>
  <si>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</si>
  <si>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</si>
  <si>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</si>
  <si>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</si>
  <si>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</si>
  <si>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</si>
  <si>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</si>
  <si>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</si>
  <si>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</si>
  <si>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</si>
  <si>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</si>
  <si>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</si>
  <si>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</si>
  <si>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</si>
  <si>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</si>
  <si>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</si>
  <si>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</si>
  <si>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</si>
  <si>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</si>
  <si>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</si>
  <si>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</si>
  <si>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</si>
  <si>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</si>
  <si>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</si>
  <si>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</si>
  <si>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</si>
  <si>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</si>
  <si>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</si>
  <si>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</si>
  <si>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</si>
  <si>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</si>
  <si>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</si>
  <si>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</si>
  <si>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</si>
  <si>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</si>
  <si>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</si>
  <si>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</si>
  <si>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</si>
  <si>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</si>
  <si>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</si>
  <si>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</si>
  <si>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</si>
  <si>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</si>
  <si>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</si>
  <si>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</si>
  <si>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</si>
  <si>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</si>
  <si>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</si>
  <si>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</si>
  <si>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</si>
  <si>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</si>
  <si>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</si>
  <si>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</si>
  <si>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</si>
  <si>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</si>
  <si>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</si>
  <si>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</si>
  <si>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</si>
  <si>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</si>
  <si>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</si>
  <si>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</si>
  <si>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</si>
  <si>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</si>
  <si>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</si>
  <si>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</si>
  <si>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</si>
  <si>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</si>
  <si>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</si>
  <si>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</si>
  <si>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</si>
  <si>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</si>
  <si>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</si>
  <si>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</si>
  <si>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</si>
  <si>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</si>
  <si>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</si>
  <si>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</si>
  <si>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</si>
  <si>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</si>
  <si>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</si>
  <si>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</si>
  <si>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</si>
  <si>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</si>
  <si>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</si>
  <si>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</si>
  <si>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</si>
  <si>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</si>
  <si>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</si>
  <si>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</si>
  <si>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</si>
  <si>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</si>
  <si>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</si>
  <si>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</si>
  <si>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</si>
  <si>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</si>
  <si>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</si>
  <si>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</si>
  <si>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</si>
  <si>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</si>
  <si>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</si>
  <si>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</si>
  <si>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</si>
  <si>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</si>
  <si>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</si>
  <si>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</si>
  <si>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</si>
  <si>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</si>
  <si>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</si>
  <si>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</si>
  <si>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</si>
  <si>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</si>
  <si>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</si>
  <si>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</si>
  <si>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</si>
  <si>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</si>
  <si>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</si>
  <si>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</si>
  <si>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</si>
  <si>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</si>
  <si>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</si>
  <si>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</si>
  <si>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</si>
  <si>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</si>
  <si>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</si>
  <si>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</si>
  <si>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</si>
  <si>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</si>
  <si>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</si>
  <si>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</si>
  <si>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</si>
  <si>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</si>
  <si>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</si>
  <si>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</si>
  <si>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</si>
  <si>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</si>
  <si>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</si>
  <si>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</si>
  <si>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</si>
  <si>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</si>
  <si>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</si>
  <si>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</si>
  <si>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</si>
  <si>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</si>
  <si>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</si>
  <si>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</si>
  <si>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</si>
  <si>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</si>
  <si>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</si>
  <si>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</si>
  <si>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</si>
  <si>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</si>
  <si>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</si>
  <si>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</si>
  <si>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</si>
  <si>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</si>
  <si>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</si>
  <si>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</si>
  <si>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</si>
  <si>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</si>
  <si>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</si>
  <si>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</si>
  <si>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</si>
  <si>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</si>
  <si>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</si>
  <si>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</si>
  <si>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</si>
  <si>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</si>
  <si>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</si>
  <si>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</si>
  <si>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</si>
  <si>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</si>
  <si>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</si>
  <si>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</si>
  <si>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</si>
  <si>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</si>
  <si>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</si>
  <si>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</si>
  <si>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</si>
  <si>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</si>
  <si>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</si>
  <si>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</si>
  <si>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</si>
  <si>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</si>
  <si>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</si>
  <si>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</si>
  <si>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</si>
  <si>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</si>
  <si>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</si>
  <si>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</si>
  <si>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</si>
  <si>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</si>
  <si>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</si>
  <si>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</si>
  <si>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</si>
  <si>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</si>
  <si>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</si>
  <si>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</si>
  <si>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</si>
  <si>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</si>
  <si>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</si>
  <si>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</si>
  <si>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</si>
  <si>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</si>
  <si>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</si>
  <si>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</si>
  <si>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</si>
  <si>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</si>
  <si>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</si>
  <si>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</si>
  <si>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</si>
  <si>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</si>
  <si>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</si>
  <si>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</si>
  <si>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</si>
  <si>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</si>
  <si>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</si>
  <si>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</si>
  <si>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</si>
  <si>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</si>
  <si>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</si>
  <si>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</si>
  <si>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</si>
  <si>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</si>
  <si>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</si>
  <si>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</si>
  <si>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</si>
  <si>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</si>
  <si>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</si>
  <si>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</si>
  <si>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</si>
  <si>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</si>
  <si>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</si>
  <si>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</si>
  <si>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</si>
  <si>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</si>
  <si>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</si>
  <si>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</si>
  <si>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</si>
  <si>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</si>
  <si>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</si>
  <si>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</si>
  <si>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</si>
  <si>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</si>
  <si>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</si>
  <si>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</si>
  <si>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</si>
  <si>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</si>
  <si>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</si>
  <si>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</si>
  <si>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</si>
  <si>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</si>
  <si>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</si>
  <si>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</si>
  <si>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</si>
  <si>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</si>
  <si>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</si>
  <si>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</si>
  <si>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</si>
  <si>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</si>
  <si>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</si>
  <si>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</si>
  <si>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</si>
  <si>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</si>
  <si>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</si>
  <si>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</si>
  <si>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</si>
  <si>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</si>
  <si>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</si>
  <si>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</si>
  <si>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</si>
  <si>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</si>
  <si>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</si>
  <si>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</si>
  <si>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</si>
  <si>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</si>
  <si>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</si>
  <si>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</si>
  <si>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</si>
  <si>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</si>
  <si>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</si>
  <si>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</si>
  <si>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</si>
  <si>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</si>
  <si>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</si>
  <si>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</si>
  <si>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</si>
  <si>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</si>
  <si>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</si>
  <si>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</si>
  <si>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</si>
  <si>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</si>
  <si>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</si>
  <si>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</si>
  <si>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</si>
  <si>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</si>
  <si>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</si>
  <si>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</si>
  <si>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</si>
  <si>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</si>
  <si>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</si>
  <si>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</si>
  <si>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</si>
  <si>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</si>
  <si>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</si>
  <si>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</si>
  <si>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</si>
  <si>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</si>
  <si>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</si>
  <si>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</si>
  <si>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</si>
  <si>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</si>
  <si>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</si>
  <si>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</si>
  <si>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</si>
  <si>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</si>
  <si>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</si>
  <si>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</si>
  <si>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</si>
  <si>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</si>
  <si>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</si>
  <si>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</si>
  <si>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</si>
  <si>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</si>
  <si>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</si>
  <si>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</si>
  <si>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</si>
  <si>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</si>
  <si>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</si>
  <si>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</si>
  <si>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</si>
  <si>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</si>
  <si>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</si>
  <si>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</si>
  <si>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</si>
  <si>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</si>
  <si>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</si>
  <si>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</si>
  <si>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</si>
  <si>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</si>
  <si>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</si>
  <si>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</si>
  <si>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</si>
  <si>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</si>
  <si>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</si>
  <si>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</si>
  <si>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</si>
  <si>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</si>
  <si>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</si>
  <si>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</si>
  <si>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</si>
  <si>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</si>
  <si>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</si>
  <si>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</si>
  <si>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</si>
  <si>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</si>
  <si>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</si>
  <si>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</si>
  <si>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</si>
  <si>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</si>
  <si>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</si>
  <si>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</si>
  <si>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</si>
  <si>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</si>
  <si>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</si>
  <si>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</si>
  <si>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</si>
  <si>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</si>
  <si>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</si>
  <si>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</si>
  <si>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</si>
  <si>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</si>
  <si>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</si>
  <si>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</si>
  <si>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</si>
  <si>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</si>
  <si>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</si>
  <si>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</si>
  <si>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</si>
  <si>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</si>
  <si>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</si>
  <si>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</si>
  <si>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</si>
  <si>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</si>
  <si>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</si>
  <si>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</si>
  <si>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</si>
  <si>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</si>
  <si>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</si>
  <si>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</si>
  <si>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</si>
  <si>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</si>
  <si>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</si>
  <si>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</si>
  <si>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</si>
  <si>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</si>
  <si>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</si>
  <si>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</si>
  <si>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</si>
  <si>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</si>
  <si>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</si>
  <si>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</si>
  <si>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</si>
  <si>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</si>
  <si>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</si>
  <si>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</si>
  <si>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</si>
  <si>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</si>
  <si>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</si>
  <si>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</si>
  <si>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</si>
  <si>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</si>
  <si>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</si>
  <si>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</si>
  <si>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</si>
  <si>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</si>
  <si>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</si>
  <si>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</si>
  <si>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</si>
  <si>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</si>
  <si>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</si>
  <si>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</si>
  <si>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</si>
  <si>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</si>
  <si>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</si>
  <si>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</si>
  <si>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</si>
  <si>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</si>
  <si>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</si>
  <si>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</si>
  <si>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</si>
  <si>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</si>
  <si>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</si>
  <si>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</si>
  <si>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</si>
  <si>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</si>
  <si>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</si>
  <si>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</si>
  <si>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</si>
  <si>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</si>
  <si>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</si>
  <si>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</si>
  <si>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</si>
  <si>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</si>
  <si>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</si>
  <si>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</si>
  <si>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</si>
  <si>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</si>
  <si>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</si>
  <si>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</si>
  <si>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</si>
  <si>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</si>
  <si>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</si>
  <si>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</si>
  <si>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</si>
  <si>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</si>
  <si>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</si>
  <si>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</si>
  <si>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</si>
  <si>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</si>
  <si>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</si>
  <si>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</si>
  <si>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</si>
  <si>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</si>
  <si>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</si>
  <si>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</si>
  <si>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</si>
  <si>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</si>
  <si>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</si>
  <si>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</si>
  <si>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</si>
  <si>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</si>
  <si>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</si>
  <si>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</si>
  <si>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</si>
  <si>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</si>
  <si>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</si>
  <si>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</si>
  <si>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</si>
  <si>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</si>
  <si>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</si>
  <si>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</si>
  <si>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</si>
  <si>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</si>
  <si>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</si>
  <si>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</si>
  <si>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</si>
  <si>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</si>
  <si>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</si>
  <si>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</si>
  <si>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</si>
  <si>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</si>
  <si>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</si>
  <si>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</si>
  <si>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</si>
  <si>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</si>
  <si>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</si>
  <si>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</si>
  <si>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</si>
  <si>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</si>
  <si>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</si>
  <si>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</si>
  <si>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</si>
  <si>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</si>
  <si>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</si>
  <si>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</si>
  <si>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</si>
  <si>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</si>
  <si>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</si>
  <si>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</si>
  <si>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</si>
  <si>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</si>
  <si>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</si>
  <si>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</si>
  <si>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</si>
  <si>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</si>
  <si>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</si>
  <si>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</si>
  <si>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</si>
  <si>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</si>
  <si>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</si>
  <si>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</si>
  <si>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</si>
  <si>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</si>
  <si>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</si>
  <si>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</si>
  <si>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</si>
  <si>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</si>
  <si>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</si>
  <si>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</si>
  <si>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</si>
  <si>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</si>
  <si>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</si>
  <si>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</si>
  <si>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</si>
  <si>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</si>
  <si>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</si>
  <si>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</si>
  <si>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</si>
  <si>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</si>
  <si>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</si>
  <si>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</si>
  <si>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</si>
  <si>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</si>
  <si>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</si>
  <si>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</si>
  <si>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</si>
  <si>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</si>
  <si>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</si>
  <si>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</si>
  <si>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</si>
  <si>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</si>
  <si>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</si>
  <si>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</si>
  <si>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</si>
  <si>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</si>
  <si>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</si>
  <si>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</si>
  <si>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</si>
  <si>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</si>
  <si>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</si>
  <si>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</si>
  <si>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</si>
  <si>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</si>
  <si>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</si>
  <si>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</si>
  <si>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</si>
  <si>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</si>
  <si>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</si>
  <si>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</si>
  <si>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</si>
  <si>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</si>
  <si>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</si>
  <si>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</si>
  <si>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</si>
  <si>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</si>
  <si>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</si>
  <si>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</si>
  <si>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</si>
  <si>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</si>
  <si>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</si>
  <si>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</si>
  <si>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</si>
  <si>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</si>
  <si>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</si>
  <si>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</si>
  <si>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</si>
  <si>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</si>
  <si>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</si>
  <si>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</si>
  <si>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</si>
  <si>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</si>
  <si>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</si>
  <si>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</si>
  <si>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</si>
  <si>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</si>
  <si>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</si>
  <si>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</si>
  <si>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</si>
  <si>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</si>
  <si>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</si>
  <si>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</si>
  <si>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</si>
  <si>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</si>
  <si>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</si>
  <si>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</si>
  <si>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</si>
  <si>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</si>
  <si>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</si>
  <si>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</si>
  <si>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</si>
  <si>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</si>
  <si>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</si>
  <si>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</si>
  <si>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</si>
  <si>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</si>
  <si>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</si>
  <si>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</si>
  <si>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</si>
  <si>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</si>
  <si>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</si>
  <si>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</si>
  <si>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</si>
  <si>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</si>
  <si>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</si>
  <si>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</si>
  <si>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</si>
  <si>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</si>
  <si>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</si>
  <si>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</si>
  <si>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</si>
  <si>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</si>
  <si>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</si>
  <si>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</si>
  <si>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</si>
  <si>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</si>
  <si>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</si>
  <si>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</si>
  <si>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</si>
  <si>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</si>
  <si>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</si>
  <si>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</si>
  <si>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</si>
  <si>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</si>
  <si>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</si>
  <si>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</si>
  <si>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</si>
  <si>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</si>
  <si>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</si>
  <si>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</si>
  <si>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</si>
  <si>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</si>
  <si>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</si>
  <si>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</si>
  <si>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</si>
  <si>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</si>
  <si>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</si>
  <si>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</si>
  <si>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</si>
  <si>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</si>
  <si>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</si>
  <si>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</si>
  <si>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</si>
  <si>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</si>
  <si>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</si>
  <si>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</si>
  <si>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</si>
  <si>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</si>
  <si>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</si>
  <si>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</si>
  <si>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</si>
  <si>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</si>
  <si>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</si>
  <si>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</si>
  <si>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</si>
  <si>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</si>
  <si>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</si>
  <si>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</si>
  <si>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</si>
  <si>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</si>
  <si>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</si>
  <si>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</si>
  <si>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</si>
  <si>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</si>
  <si>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</si>
  <si>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</si>
  <si>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</si>
  <si>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</si>
  <si>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</si>
  <si>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</si>
  <si>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</si>
  <si>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</si>
  <si>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</si>
  <si>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</si>
  <si>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</si>
  <si>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</si>
  <si>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</si>
  <si>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</si>
  <si>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</si>
  <si>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</si>
  <si>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</si>
  <si>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</si>
  <si>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</si>
  <si>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</si>
  <si>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</si>
  <si>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</si>
  <si>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</si>
  <si>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</si>
  <si>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</si>
  <si>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</si>
  <si>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</si>
  <si>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</si>
  <si>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</si>
  <si>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</si>
  <si>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</si>
  <si>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</si>
  <si>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</si>
  <si>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</si>
  <si>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</si>
  <si>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</si>
  <si>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</si>
  <si>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</si>
  <si>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</si>
  <si>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</si>
  <si>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</si>
  <si>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</si>
  <si>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</si>
  <si>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</si>
  <si>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</si>
  <si>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</si>
  <si>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</si>
  <si>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</si>
  <si>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</si>
  <si>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</si>
  <si>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</si>
  <si>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</si>
  <si>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</si>
  <si>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</si>
  <si>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</si>
  <si>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</si>
  <si>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</si>
  <si>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</si>
  <si>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</si>
  <si>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</si>
  <si>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</si>
  <si>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</si>
  <si>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</si>
  <si>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</si>
  <si>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</si>
  <si>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</si>
  <si>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</si>
  <si>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</si>
  <si>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</si>
  <si>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</si>
  <si>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</si>
  <si>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</si>
  <si>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</si>
  <si>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</si>
  <si>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</si>
  <si>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</si>
  <si>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</si>
  <si>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</si>
  <si>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</si>
  <si>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</si>
  <si>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</si>
  <si>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</si>
  <si>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</si>
  <si>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</si>
  <si>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</si>
  <si>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</si>
  <si>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</si>
  <si>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</si>
  <si>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</si>
  <si>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</si>
  <si>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</si>
  <si>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</si>
  <si>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</si>
  <si>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</si>
  <si>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</si>
  <si>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</si>
  <si>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</si>
  <si>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</si>
  <si>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</si>
  <si>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</si>
  <si>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</si>
  <si>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</si>
  <si>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</si>
  <si>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</si>
  <si>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</si>
  <si>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</si>
  <si>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</si>
  <si>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</si>
  <si>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</si>
  <si>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</si>
  <si>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</si>
  <si>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</si>
  <si>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</si>
  <si>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</si>
  <si>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</si>
  <si>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</si>
  <si>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</si>
  <si>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</si>
  <si>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</si>
  <si>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</si>
  <si>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</si>
  <si>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</si>
  <si>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</si>
  <si>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</si>
  <si>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</si>
  <si>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</si>
  <si>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</si>
  <si>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</si>
  <si>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</si>
  <si>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</si>
  <si>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</si>
  <si>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</si>
  <si>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</si>
  <si>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</si>
  <si>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</si>
  <si>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</si>
  <si>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</si>
  <si>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</si>
  <si>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</si>
  <si>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</si>
  <si>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</si>
  <si>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</si>
  <si>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</si>
  <si>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</si>
  <si>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</si>
  <si>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</si>
  <si>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</si>
  <si>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</si>
  <si>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</si>
  <si>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</si>
  <si>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</si>
  <si>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</si>
  <si>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</si>
  <si>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</si>
  <si>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</si>
  <si>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</si>
  <si>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</si>
  <si>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</si>
  <si>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</si>
  <si>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</si>
  <si>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</si>
  <si>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</si>
  <si>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</si>
  <si>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</si>
  <si>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</si>
  <si>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</si>
  <si>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</si>
  <si>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</si>
  <si>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</si>
  <si>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</si>
  <si>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</si>
  <si>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</si>
  <si>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</si>
  <si>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</si>
  <si>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</si>
  <si>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</si>
  <si>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</si>
  <si>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</si>
  <si>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</si>
  <si>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</si>
  <si>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</si>
  <si>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</si>
  <si>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</si>
  <si>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</si>
  <si>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</si>
  <si>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</si>
  <si>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</si>
  <si>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</si>
  <si>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</si>
  <si>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</si>
  <si>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</si>
  <si>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</si>
  <si>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</si>
  <si>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</si>
  <si>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</si>
  <si>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</si>
  <si>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</si>
  <si>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</si>
  <si>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</si>
  <si>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</si>
  <si>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</si>
  <si>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</si>
  <si>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</si>
  <si>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</si>
  <si>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</si>
  <si>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</si>
  <si>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</si>
  <si>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</si>
  <si>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</si>
  <si>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</si>
  <si>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</si>
  <si>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</si>
  <si>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</si>
  <si>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</si>
  <si>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</si>
  <si>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</si>
  <si>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</si>
  <si>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</si>
  <si>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</si>
  <si>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</si>
  <si>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</si>
  <si>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</si>
  <si>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</si>
  <si>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</si>
  <si>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</si>
  <si>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</si>
  <si>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</si>
  <si>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</si>
  <si>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</si>
  <si>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</si>
  <si>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</si>
  <si>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</si>
  <si>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</si>
  <si>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</si>
  <si>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</si>
  <si>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</si>
  <si>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</si>
  <si>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</si>
  <si>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</si>
  <si>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</si>
  <si>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</si>
  <si>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</si>
  <si>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</si>
  <si>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</si>
  <si>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</si>
  <si>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</si>
  <si>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</si>
  <si>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</si>
  <si>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</si>
  <si>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</si>
  <si>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</si>
  <si>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</si>
  <si>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</si>
  <si>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</si>
  <si>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</si>
  <si>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</si>
  <si>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</si>
  <si>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</si>
  <si>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</si>
  <si>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</si>
  <si>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</si>
  <si>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</si>
  <si>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</si>
  <si>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</si>
  <si>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</si>
  <si>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</si>
  <si>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</si>
  <si>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</si>
  <si>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</si>
  <si>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</si>
  <si>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</si>
  <si>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</si>
  <si>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</si>
  <si>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</si>
  <si>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</si>
  <si>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</si>
  <si>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</si>
  <si>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</si>
  <si>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</si>
  <si>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</si>
  <si>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</si>
  <si>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</si>
  <si>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</si>
  <si>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</si>
  <si>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</si>
  <si>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</si>
  <si>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</si>
  <si>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</si>
  <si>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</si>
  <si>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</si>
  <si>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</si>
  <si>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</si>
  <si>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</si>
  <si>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</si>
  <si>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</si>
  <si>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</si>
  <si>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</si>
  <si>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</si>
  <si>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</si>
  <si>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</si>
  <si>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</si>
  <si>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</si>
  <si>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</si>
  <si>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</si>
  <si>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</si>
  <si>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</si>
  <si>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</si>
  <si>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</si>
  <si>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</si>
  <si>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</si>
  <si>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</si>
  <si>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</si>
  <si>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</si>
  <si>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</si>
  <si>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</si>
  <si>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</si>
  <si>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</si>
  <si>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</si>
  <si>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</si>
  <si>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</si>
  <si>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</si>
  <si>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</si>
  <si>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</si>
  <si>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</si>
  <si>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</si>
  <si>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</si>
  <si>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</si>
  <si>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</si>
  <si>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</si>
  <si>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</si>
  <si>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</si>
  <si>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</si>
  <si>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</si>
  <si>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</si>
  <si>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</si>
  <si>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</si>
  <si>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</si>
  <si>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</si>
  <si>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</si>
  <si>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</si>
  <si>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</si>
  <si>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</si>
  <si>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</si>
  <si>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</si>
  <si>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</si>
  <si>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</si>
  <si>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</si>
  <si>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</si>
  <si>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</si>
  <si>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</si>
  <si>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</si>
  <si>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</si>
  <si>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</si>
  <si>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</si>
  <si>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</si>
  <si>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</si>
  <si>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</si>
  <si>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</si>
  <si>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</si>
  <si>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</si>
  <si>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</si>
  <si>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</si>
  <si>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</si>
  <si>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</si>
  <si>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</si>
  <si>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</si>
  <si>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</si>
  <si>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</si>
  <si>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</si>
  <si>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</si>
  <si>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</si>
  <si>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</si>
  <si>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</si>
  <si>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</si>
  <si>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</si>
  <si>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</si>
  <si>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</si>
  <si>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</si>
  <si>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</si>
  <si>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</si>
  <si>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</si>
  <si>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</si>
  <si>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</si>
  <si>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</si>
  <si>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</si>
  <si>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</si>
  <si>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</si>
  <si>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</si>
  <si>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</si>
  <si>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</si>
  <si>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</si>
  <si>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</si>
  <si>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</si>
  <si>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</si>
  <si>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</si>
  <si>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</si>
  <si>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</si>
  <si>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</si>
  <si>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</si>
  <si>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</si>
  <si>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</si>
  <si>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</si>
  <si>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</si>
  <si>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</si>
  <si>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</si>
  <si>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</si>
  <si>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</si>
  <si>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</si>
  <si>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</si>
  <si>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</si>
  <si>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</si>
  <si>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</si>
  <si>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</si>
  <si>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</si>
  <si>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</si>
  <si>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</si>
  <si>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</si>
  <si>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</si>
  <si>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</si>
  <si>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</si>
  <si>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</si>
  <si>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</si>
  <si>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</si>
  <si>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</si>
  <si>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</si>
  <si>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</si>
  <si>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</si>
  <si>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</si>
  <si>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</si>
  <si>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</si>
  <si>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</si>
  <si>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</si>
  <si>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</si>
  <si>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</si>
  <si>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</si>
  <si>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</si>
  <si>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</si>
  <si>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</si>
  <si>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</si>
  <si>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</si>
  <si>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</si>
  <si>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</si>
  <si>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</si>
  <si>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</si>
  <si>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</si>
  <si>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</si>
  <si>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</si>
  <si>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</si>
  <si>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</si>
  <si>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</si>
  <si>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</si>
  <si>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</si>
  <si>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</si>
  <si>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</si>
  <si>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</si>
  <si>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</si>
  <si>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</si>
  <si>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</si>
  <si>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</si>
  <si>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</si>
  <si>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</si>
  <si>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</si>
  <si>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</si>
  <si>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</si>
  <si>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</si>
  <si>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</si>
  <si>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</si>
  <si>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</si>
  <si>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</si>
  <si>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</si>
  <si>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</si>
  <si>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</si>
  <si>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</si>
  <si>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</si>
  <si>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</si>
  <si>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</si>
  <si>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</si>
  <si>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</si>
  <si>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</si>
  <si>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</si>
  <si>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</si>
  <si>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</si>
  <si>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</si>
  <si>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</si>
  <si>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</si>
  <si>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</si>
  <si>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</si>
  <si>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</si>
  <si>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</si>
  <si>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</si>
  <si>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</si>
  <si>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</si>
  <si>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</si>
  <si>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</si>
  <si>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</si>
  <si>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</si>
  <si>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</si>
  <si>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</si>
  <si>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</si>
  <si>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</si>
  <si>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</si>
  <si>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</si>
  <si>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</si>
  <si>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</si>
  <si>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</si>
  <si>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</si>
  <si>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</si>
  <si>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</si>
  <si>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</si>
  <si>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</si>
  <si>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</si>
  <si>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</si>
  <si>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</si>
  <si>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</si>
  <si>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</si>
  <si>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</si>
  <si>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</si>
  <si>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</si>
  <si>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</si>
  <si>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</si>
  <si>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</si>
  <si>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</si>
  <si>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</si>
  <si>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</si>
  <si>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</si>
  <si>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</si>
  <si>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</si>
  <si>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</si>
  <si>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</si>
  <si>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</si>
  <si>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</si>
  <si>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</si>
  <si>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</si>
  <si>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</si>
  <si>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</si>
  <si>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</si>
  <si>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</si>
  <si>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</si>
  <si>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</si>
  <si>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</si>
  <si>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</si>
  <si>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</si>
  <si>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</si>
  <si>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</si>
  <si>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</si>
  <si>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</si>
  <si>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</si>
  <si>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</si>
  <si>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</si>
  <si>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</si>
  <si>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</si>
  <si>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</si>
  <si>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</si>
  <si>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</si>
  <si>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</si>
  <si>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</si>
  <si>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</si>
  <si>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</si>
  <si>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</si>
  <si>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</si>
  <si>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</si>
  <si>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</si>
  <si>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</si>
  <si>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</si>
  <si>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</si>
  <si>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</si>
  <si>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</si>
  <si>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</si>
  <si>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</si>
  <si>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</si>
  <si>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</si>
  <si>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</si>
  <si>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</si>
  <si>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</si>
  <si>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</si>
  <si>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</si>
  <si>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</si>
  <si>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</si>
  <si>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</si>
  <si>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</si>
  <si>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</si>
  <si>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</si>
  <si>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</si>
  <si>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</si>
  <si>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</si>
  <si>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</si>
  <si>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</si>
  <si>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</si>
  <si>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</si>
  <si>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</si>
  <si>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</si>
  <si>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</si>
  <si>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</si>
  <si>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</si>
  <si>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</si>
  <si>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</si>
  <si>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</si>
  <si>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</si>
  <si>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</si>
  <si>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</si>
  <si>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</si>
  <si>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</si>
  <si>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</si>
  <si>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</si>
  <si>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</si>
  <si>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</si>
  <si>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</si>
  <si>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</si>
  <si>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</si>
  <si>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</si>
  <si>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</si>
  <si>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</si>
  <si>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</si>
  <si>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</si>
  <si>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</si>
  <si>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</si>
  <si>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</si>
  <si>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</si>
  <si>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</si>
  <si>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</si>
  <si>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</si>
  <si>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</si>
  <si>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</si>
  <si>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</si>
  <si>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</si>
  <si>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</si>
  <si>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</si>
  <si>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</si>
  <si>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</si>
  <si>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</si>
  <si>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</si>
  <si>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</si>
  <si>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</si>
  <si>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</si>
  <si>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</si>
  <si>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</si>
  <si>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</si>
  <si>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</si>
  <si>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</si>
  <si>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</si>
  <si>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</si>
  <si>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</si>
  <si>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</si>
  <si>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</si>
  <si>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</si>
  <si>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</si>
  <si>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</si>
  <si>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</si>
  <si>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</si>
  <si>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</si>
  <si>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</si>
  <si>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</si>
  <si>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</si>
  <si>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</si>
  <si>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</si>
  <si>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</si>
  <si>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</si>
  <si>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</si>
  <si>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</si>
  <si>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</si>
  <si>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</si>
  <si>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</si>
  <si>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</si>
  <si>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</si>
  <si>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</si>
  <si>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</si>
  <si>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</si>
  <si>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</si>
  <si>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</si>
  <si>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</si>
  <si>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</si>
  <si>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</si>
  <si>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</si>
  <si>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</si>
  <si>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</si>
  <si>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</si>
  <si>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</si>
  <si>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</si>
  <si>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</si>
  <si>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</si>
  <si>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</si>
  <si>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</si>
  <si>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</si>
  <si>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</si>
  <si>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</si>
  <si>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</si>
  <si>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</si>
  <si>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</si>
  <si>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</si>
  <si>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</si>
  <si>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</si>
  <si>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</si>
  <si>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</si>
  <si>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</si>
  <si>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</si>
  <si>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</si>
  <si>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</si>
  <si>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</si>
  <si>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</si>
  <si>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</si>
  <si>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</si>
  <si>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</si>
  <si>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</si>
  <si>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</si>
  <si>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</si>
  <si>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</si>
  <si>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</si>
  <si>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</si>
  <si>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</si>
  <si>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</si>
  <si>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</si>
  <si>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</si>
  <si>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</si>
  <si>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</si>
  <si>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</si>
  <si>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</si>
  <si>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</si>
  <si>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</si>
  <si>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</si>
  <si>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</si>
  <si>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</si>
  <si>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</si>
  <si>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</si>
  <si>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</si>
  <si>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</si>
  <si>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</si>
  <si>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</si>
  <si>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</si>
  <si>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</si>
  <si>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</si>
  <si>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</si>
  <si>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</si>
  <si>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</si>
  <si>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</si>
  <si>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</si>
  <si>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</si>
  <si>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</si>
  <si>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</si>
  <si>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</si>
  <si>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</si>
  <si>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</si>
  <si>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</si>
  <si>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</si>
  <si>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</si>
  <si>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</si>
  <si>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</si>
  <si>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</si>
  <si>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</si>
  <si>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</si>
  <si>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</si>
  <si>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</si>
  <si>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</si>
  <si>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</si>
  <si>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</si>
  <si>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</si>
  <si>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</si>
  <si>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</si>
  <si>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</si>
  <si>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</si>
  <si>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</si>
  <si>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</si>
  <si>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</si>
  <si>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</si>
  <si>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</si>
  <si>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</si>
  <si>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</si>
  <si>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</si>
  <si>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</si>
  <si>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</si>
  <si>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</si>
  <si>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</si>
  <si>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</si>
  <si>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</si>
  <si>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</si>
  <si>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</si>
  <si>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</si>
  <si>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</si>
  <si>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</si>
  <si>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</si>
  <si>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</si>
  <si>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</si>
  <si>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</si>
  <si>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</si>
  <si>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</si>
  <si>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</si>
  <si>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</si>
  <si>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</si>
  <si>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</si>
  <si>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</si>
  <si>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</si>
  <si>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</si>
  <si>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</si>
  <si>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</si>
  <si>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</si>
  <si>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</si>
  <si>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</si>
  <si>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</si>
  <si>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</si>
  <si>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</si>
  <si>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</si>
  <si>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</si>
  <si>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</si>
  <si>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</si>
  <si>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</si>
  <si>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</si>
  <si>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</si>
  <si>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</si>
  <si>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</si>
  <si>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</si>
  <si>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</si>
  <si>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</si>
  <si>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</si>
  <si>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</si>
  <si>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</si>
  <si>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</si>
  <si>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</si>
  <si>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</si>
  <si>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</si>
  <si>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</si>
  <si>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</si>
  <si>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</si>
  <si>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</si>
  <si>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</si>
  <si>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</si>
  <si>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</si>
  <si>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</si>
  <si>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</si>
  <si>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</si>
  <si>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</si>
  <si>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</si>
  <si>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</si>
  <si>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</si>
  <si>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</si>
  <si>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</si>
  <si>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</si>
  <si>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</si>
  <si>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</si>
  <si>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</si>
  <si>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</si>
  <si>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</si>
  <si>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</si>
  <si>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</si>
  <si>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</si>
  <si>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</si>
  <si>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</si>
  <si>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</si>
  <si>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</si>
  <si>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</si>
  <si>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</si>
  <si>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</si>
  <si>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</si>
  <si>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</si>
  <si>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</si>
  <si>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</si>
  <si>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</si>
  <si>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</si>
  <si>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</si>
  <si>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</si>
  <si>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</si>
  <si>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</si>
  <si>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</si>
  <si>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</si>
  <si>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</si>
  <si>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</si>
  <si>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</si>
  <si>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</si>
  <si>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</si>
  <si>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</si>
  <si>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</si>
  <si>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</si>
  <si>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</si>
  <si>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</si>
  <si>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</si>
  <si>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</si>
  <si>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</si>
  <si>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</si>
  <si>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</si>
  <si>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</si>
  <si>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</si>
  <si>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</si>
  <si>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</si>
  <si>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</si>
  <si>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</si>
  <si>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</si>
  <si>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</si>
  <si>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</si>
  <si>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</si>
  <si>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</si>
  <si>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</si>
  <si>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</si>
  <si>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</si>
  <si>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</si>
  <si>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</si>
  <si>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</si>
  <si>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</si>
  <si>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</si>
  <si>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</si>
  <si>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</si>
  <si>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</si>
  <si>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</si>
  <si>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</si>
  <si>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</si>
  <si>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</si>
  <si>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</si>
  <si>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</si>
  <si>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</si>
  <si>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</si>
  <si>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</si>
  <si>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</si>
  <si>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</si>
  <si>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</si>
  <si>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</si>
  <si>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</si>
  <si>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</si>
  <si>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</si>
  <si>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</si>
  <si>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</si>
  <si>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</si>
  <si>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</si>
  <si>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</si>
  <si>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</si>
  <si>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</si>
  <si>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</si>
  <si>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</si>
  <si>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</si>
  <si>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</si>
  <si>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</si>
  <si>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</si>
  <si>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</si>
  <si>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</si>
  <si>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</si>
  <si>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</si>
  <si>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</si>
  <si>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</si>
  <si>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</si>
  <si>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</si>
  <si>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</si>
  <si>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</si>
  <si>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</si>
  <si>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</si>
  <si>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</si>
  <si>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</si>
  <si>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</si>
  <si>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</si>
  <si>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</si>
  <si>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</si>
  <si>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</si>
  <si>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</si>
  <si>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</si>
  <si>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</si>
  <si>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</si>
  <si>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</si>
  <si>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</si>
  <si>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</si>
  <si>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</si>
  <si>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</si>
  <si>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</si>
  <si>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</si>
  <si>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</si>
  <si>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</si>
  <si>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</si>
  <si>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</si>
  <si>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</si>
  <si>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</si>
  <si>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</si>
  <si>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</si>
  <si>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</si>
  <si>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</si>
  <si>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</si>
  <si>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</si>
  <si>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</si>
  <si>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</si>
  <si>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</si>
  <si>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</si>
  <si>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</si>
  <si>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</si>
  <si>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</si>
  <si>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</si>
  <si>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</si>
  <si>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</si>
  <si>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</si>
  <si>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</si>
  <si>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</si>
  <si>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</si>
  <si>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</si>
  <si>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</si>
  <si>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</si>
  <si>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</si>
  <si>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</si>
  <si>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</si>
  <si>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</si>
  <si>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</si>
  <si>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</si>
  <si>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</si>
  <si>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</si>
  <si>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</si>
  <si>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</si>
  <si>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</si>
  <si>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</si>
  <si>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</si>
  <si>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</si>
  <si>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</si>
  <si>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</si>
  <si>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</si>
  <si>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</si>
  <si>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</si>
  <si>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</si>
  <si>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</si>
  <si>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</si>
  <si>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</si>
  <si>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</si>
  <si>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</si>
  <si>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</si>
  <si>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</si>
  <si>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</si>
  <si>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</si>
  <si>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</si>
  <si>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</si>
  <si>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</si>
  <si>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</si>
  <si>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</si>
  <si>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</si>
  <si>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</si>
  <si>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</si>
  <si>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</si>
  <si>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</si>
  <si>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</si>
  <si>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</si>
  <si>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</si>
  <si>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</si>
  <si>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</si>
  <si>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</si>
  <si>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</si>
  <si>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</si>
  <si>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</si>
  <si>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</si>
  <si>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</si>
  <si>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</si>
  <si>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</si>
  <si>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</si>
  <si>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</si>
  <si>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</si>
  <si>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</si>
  <si>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</si>
  <si>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</si>
  <si>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</si>
  <si>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</si>
  <si>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</si>
  <si>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</si>
  <si>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</si>
  <si>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</si>
  <si>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</si>
  <si>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</si>
  <si>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</si>
  <si>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</si>
  <si>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</si>
  <si>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</si>
  <si>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</si>
  <si>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</si>
  <si>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</si>
  <si>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</si>
  <si>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</si>
  <si>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</si>
  <si>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</si>
  <si>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</si>
  <si>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</si>
  <si>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</si>
  <si>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</si>
  <si>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</si>
  <si>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</si>
  <si>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</si>
  <si>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</si>
  <si>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</si>
  <si>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</si>
  <si>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</si>
  <si>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</si>
  <si>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</si>
  <si>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</si>
  <si>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</si>
  <si>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</si>
  <si>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</si>
  <si>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</si>
  <si>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</si>
  <si>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</si>
  <si>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</si>
  <si>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</si>
  <si>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</si>
  <si>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</si>
  <si>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</si>
  <si>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</si>
  <si>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</si>
  <si>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</si>
  <si>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</si>
  <si>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</si>
  <si>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</si>
  <si>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</si>
  <si>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</si>
  <si>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</si>
  <si>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</si>
  <si>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</si>
  <si>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</si>
  <si>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</si>
  <si>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</si>
  <si>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</si>
  <si>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</si>
  <si>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</si>
  <si>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</si>
  <si>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</si>
  <si>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</si>
  <si>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</si>
  <si>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</si>
  <si>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</si>
  <si>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</si>
  <si>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</si>
  <si>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</si>
  <si>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</si>
  <si>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</si>
  <si>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</si>
  <si>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</si>
  <si>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</si>
  <si>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</si>
  <si>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</si>
  <si>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</si>
  <si>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</si>
  <si>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</si>
  <si>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</si>
  <si>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</si>
  <si>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</si>
  <si>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</si>
  <si>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</si>
  <si>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</si>
  <si>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</si>
  <si>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</si>
  <si>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</si>
  <si>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</si>
  <si>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</si>
  <si>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</si>
  <si>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</si>
  <si>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</si>
  <si>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</si>
  <si>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</si>
  <si>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</si>
  <si>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</si>
  <si>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</si>
  <si>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</si>
  <si>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</si>
  <si>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</si>
  <si>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</si>
  <si>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</si>
  <si>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</si>
  <si>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</si>
  <si>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</si>
  <si>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</si>
  <si>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</si>
  <si>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</si>
  <si>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</si>
  <si>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</si>
  <si>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</si>
  <si>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</si>
  <si>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</si>
  <si>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</si>
  <si>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</si>
  <si>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</si>
  <si>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</si>
  <si>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</si>
  <si>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</si>
  <si>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</si>
  <si>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</si>
  <si>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</si>
  <si>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</si>
  <si>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</si>
  <si>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</si>
  <si>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</si>
  <si>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</si>
  <si>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</si>
  <si>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</si>
  <si>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</si>
  <si>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</si>
  <si>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</si>
  <si>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</si>
  <si>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</si>
  <si>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</si>
  <si>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</si>
  <si>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</si>
  <si>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</si>
  <si>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</si>
  <si>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</si>
  <si>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</si>
  <si>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</si>
  <si>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</si>
  <si>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</si>
  <si>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</si>
  <si>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</si>
  <si>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</si>
  <si>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</si>
  <si>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</si>
  <si>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</si>
  <si>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</si>
  <si>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</si>
  <si>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</si>
  <si>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</si>
  <si>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</si>
  <si>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</si>
  <si>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</si>
  <si>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</si>
  <si>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</si>
  <si>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</si>
  <si>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</si>
  <si>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</si>
  <si>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</si>
  <si>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</si>
  <si>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</si>
  <si>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</si>
  <si>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</si>
  <si>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</si>
  <si>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</si>
  <si>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</si>
  <si>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</si>
  <si>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</si>
  <si>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</si>
  <si>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</si>
  <si>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</si>
  <si>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</si>
  <si>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</si>
  <si>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</si>
  <si>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</si>
  <si>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</si>
  <si>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</si>
  <si>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</si>
  <si>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</si>
  <si>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</si>
  <si>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</si>
  <si>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</si>
  <si>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</si>
  <si>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</si>
  <si>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</si>
  <si>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</si>
  <si>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</si>
  <si>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</si>
  <si>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</si>
  <si>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</si>
  <si>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</si>
  <si>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</si>
  <si>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</si>
  <si>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</si>
  <si>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</si>
  <si>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</si>
  <si>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</si>
  <si>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</si>
  <si>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</si>
  <si>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</si>
  <si>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</si>
  <si>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</si>
  <si>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</si>
  <si>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</si>
  <si>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</si>
  <si>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</si>
  <si>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</si>
  <si>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</si>
  <si>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</si>
  <si>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</si>
  <si>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</si>
  <si>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</si>
  <si>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</si>
  <si>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</si>
  <si>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</si>
  <si>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</si>
  <si>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</si>
  <si>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</si>
  <si>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</si>
  <si>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</si>
  <si>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</si>
  <si>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</si>
  <si>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</si>
  <si>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</si>
  <si>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</si>
  <si>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</si>
  <si>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</si>
  <si>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</si>
  <si>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</si>
  <si>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</si>
  <si>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</si>
  <si>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</si>
  <si>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</si>
  <si>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</si>
  <si>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</si>
  <si>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</si>
  <si>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</si>
  <si>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</si>
  <si>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</si>
  <si>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</si>
  <si>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</si>
  <si>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</si>
  <si>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</si>
  <si>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</si>
  <si>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</si>
  <si>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</si>
  <si>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</si>
  <si>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</si>
  <si>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</si>
  <si>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</si>
  <si>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</si>
  <si>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</si>
  <si>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</si>
  <si>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</si>
  <si>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</si>
  <si>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</si>
  <si>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</si>
  <si>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</si>
  <si>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</si>
  <si>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</si>
  <si>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</si>
  <si>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</si>
  <si>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</si>
  <si>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</si>
  <si>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</si>
  <si>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</si>
  <si>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</si>
  <si>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</si>
  <si>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</si>
  <si>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</si>
  <si>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</si>
  <si>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</si>
  <si>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</si>
  <si>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</si>
  <si>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</si>
  <si>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</si>
  <si>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</si>
  <si>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</si>
  <si>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</si>
  <si>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</si>
  <si>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</si>
  <si>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</si>
  <si>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</si>
  <si>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</si>
  <si>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</si>
  <si>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</si>
  <si>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</si>
  <si>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</si>
  <si>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</si>
  <si>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</si>
  <si>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</si>
  <si>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</si>
  <si>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</si>
  <si>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</si>
  <si>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</si>
  <si>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</si>
  <si>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</si>
  <si>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</si>
  <si>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</si>
  <si>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</si>
  <si>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</si>
  <si>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</si>
  <si>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</si>
  <si>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</si>
  <si>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</si>
  <si>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</si>
  <si>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</si>
  <si>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</si>
  <si>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</si>
  <si>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</si>
  <si>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</si>
  <si>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</si>
  <si>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</si>
  <si>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</si>
  <si>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</si>
  <si>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</si>
  <si>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</si>
  <si>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</si>
  <si>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</si>
  <si>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</si>
  <si>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</si>
  <si>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</si>
  <si>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</si>
  <si>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</si>
  <si>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</si>
  <si>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</si>
  <si>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</si>
  <si>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</si>
  <si>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</si>
  <si>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</si>
  <si>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</si>
  <si>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</si>
  <si>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</si>
  <si>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</si>
  <si>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</si>
  <si>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</si>
  <si>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</si>
  <si>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</si>
  <si>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</si>
  <si>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</si>
  <si>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</si>
  <si>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</si>
  <si>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</si>
  <si>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</si>
  <si>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</si>
  <si>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</si>
  <si>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</si>
  <si>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</si>
  <si>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</si>
  <si>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</si>
  <si>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</si>
  <si>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</si>
  <si>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</si>
  <si>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</si>
  <si>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</si>
  <si>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</si>
  <si>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</si>
  <si>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</si>
  <si>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</si>
  <si>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</si>
  <si>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</si>
  <si>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</si>
  <si>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</si>
  <si>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</si>
  <si>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</si>
  <si>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</si>
  <si>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</si>
  <si>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</si>
  <si>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</si>
  <si>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</si>
  <si>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</si>
  <si>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</si>
  <si>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</si>
  <si>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</si>
  <si>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</si>
  <si>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</si>
  <si>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</si>
  <si>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</si>
  <si>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</si>
  <si>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</si>
  <si>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</si>
  <si>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</si>
  <si>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</si>
  <si>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</si>
  <si>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</si>
  <si>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</si>
  <si>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</si>
  <si>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</si>
  <si>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</si>
  <si>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</si>
  <si>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</si>
  <si>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</si>
  <si>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</si>
  <si>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</si>
  <si>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</si>
  <si>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</si>
  <si>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</si>
  <si>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</si>
  <si>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</si>
  <si>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</si>
  <si>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</si>
  <si>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</si>
  <si>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</si>
  <si>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</si>
  <si>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</si>
  <si>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</si>
  <si>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</si>
  <si>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</si>
  <si>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</si>
  <si>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</si>
  <si>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</si>
  <si>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</si>
  <si>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</si>
  <si>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</si>
  <si>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</si>
  <si>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</si>
  <si>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</si>
  <si>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</si>
  <si>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</si>
  <si>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</si>
  <si>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</si>
  <si>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</si>
  <si>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</si>
  <si>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</si>
  <si>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</si>
  <si>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</si>
  <si>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</si>
  <si>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</si>
  <si>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</si>
  <si>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</si>
  <si>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</si>
  <si>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</si>
  <si>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</si>
  <si>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</si>
  <si>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</si>
  <si>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</si>
  <si>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</si>
  <si>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</si>
  <si>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</si>
  <si>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</si>
  <si>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</si>
  <si>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</si>
  <si>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</si>
  <si>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</si>
  <si>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</si>
  <si>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</si>
  <si>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</si>
  <si>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</si>
  <si>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</si>
  <si>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</si>
  <si>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</si>
  <si>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</si>
  <si>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</si>
  <si>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</si>
  <si>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</si>
  <si>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</si>
  <si>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</si>
  <si>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</si>
  <si>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</si>
  <si>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</si>
  <si>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</si>
  <si>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</si>
  <si>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</si>
  <si>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</si>
  <si>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</si>
  <si>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</si>
  <si>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</si>
  <si>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</si>
  <si>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</si>
  <si>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</si>
  <si>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</si>
  <si>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</si>
  <si>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</si>
  <si>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</si>
  <si>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</si>
  <si>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</si>
  <si>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</si>
  <si>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</si>
  <si>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</si>
  <si>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</si>
  <si>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</si>
  <si>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</si>
  <si>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</si>
  <si>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</si>
  <si>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</si>
  <si>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</si>
  <si>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</si>
  <si>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</si>
  <si>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</si>
  <si>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</si>
  <si>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</si>
  <si>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</si>
  <si>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</si>
  <si>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</si>
  <si>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</si>
  <si>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</si>
  <si>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</si>
  <si>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</si>
  <si>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</si>
  <si>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</si>
  <si>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</si>
  <si>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</si>
  <si>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</si>
  <si>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</si>
  <si>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</si>
  <si>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</si>
  <si>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</si>
  <si>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</si>
  <si>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</si>
  <si>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</si>
  <si>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</si>
  <si>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</si>
  <si>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</si>
  <si>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</si>
  <si>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</si>
  <si>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</si>
  <si>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</si>
  <si>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</si>
  <si>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</si>
  <si>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</si>
  <si>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</si>
  <si>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</si>
  <si>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</si>
  <si>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</si>
  <si>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</si>
  <si>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</si>
  <si>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</si>
  <si>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</si>
  <si>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</si>
  <si>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</si>
  <si>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</si>
  <si>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</si>
  <si>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</si>
  <si>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</si>
  <si>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</si>
  <si>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</si>
  <si>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</si>
  <si>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</si>
  <si>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</si>
  <si>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</si>
  <si>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</si>
  <si>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</si>
  <si>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</si>
  <si>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</si>
  <si>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</si>
  <si>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</si>
  <si>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</si>
  <si>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</si>
  <si>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</si>
  <si>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</si>
  <si>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</si>
  <si>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</si>
  <si>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</si>
  <si>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</si>
  <si>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</si>
  <si>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</si>
  <si>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</si>
  <si>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</si>
  <si>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</si>
  <si>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</si>
  <si>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</si>
  <si>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</si>
  <si>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</si>
  <si>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</si>
  <si>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</si>
  <si>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</si>
  <si>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</si>
  <si>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</si>
  <si>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</si>
  <si>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</si>
  <si>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</si>
  <si>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</si>
  <si>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</si>
  <si>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</si>
  <si>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</si>
  <si>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</si>
  <si>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</si>
  <si>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</si>
  <si>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</si>
  <si>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</si>
  <si>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</si>
  <si>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</si>
  <si>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</si>
  <si>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</si>
  <si>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</si>
  <si>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</si>
  <si>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</si>
  <si>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</si>
  <si>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</si>
  <si>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</si>
  <si>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</si>
  <si>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</si>
  <si>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</si>
  <si>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</si>
  <si>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</si>
  <si>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</si>
  <si>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</si>
  <si>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</si>
  <si>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</si>
  <si>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</si>
  <si>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</si>
  <si>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</si>
  <si>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</si>
  <si>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</si>
  <si>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</si>
  <si>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</si>
  <si>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</si>
  <si>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</si>
  <si>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</si>
  <si>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</si>
  <si>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</si>
  <si>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</si>
  <si>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</si>
  <si>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</si>
  <si>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</si>
  <si>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</si>
  <si>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</si>
  <si>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</si>
  <si>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</si>
  <si>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</si>
  <si>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</si>
  <si>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</si>
  <si>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</si>
  <si>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</si>
  <si>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</si>
  <si>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</si>
  <si>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</si>
  <si>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</si>
  <si>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</si>
  <si>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</si>
  <si>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</si>
  <si>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</si>
  <si>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</si>
  <si>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</si>
  <si>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</si>
  <si>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</si>
  <si>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</si>
  <si>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</si>
  <si>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</si>
  <si>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</si>
  <si>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</si>
  <si>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</si>
  <si>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</si>
  <si>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</si>
  <si>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</si>
  <si>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</si>
  <si>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</si>
  <si>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</si>
  <si>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</si>
  <si>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</si>
  <si>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</si>
  <si>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</si>
  <si>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</si>
  <si>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</si>
  <si>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</si>
  <si>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</si>
  <si>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</si>
  <si>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</si>
  <si>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</si>
  <si>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</si>
  <si>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</si>
  <si>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</si>
  <si>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</si>
  <si>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</si>
  <si>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</si>
  <si>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</si>
  <si>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</si>
  <si>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</si>
  <si>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</si>
  <si>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</si>
  <si>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</si>
  <si>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</si>
  <si>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</si>
  <si>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</si>
  <si>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</si>
  <si>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</si>
  <si>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</si>
  <si>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</si>
  <si>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</si>
  <si>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</si>
  <si>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</si>
  <si>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</si>
  <si>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</si>
  <si>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</si>
  <si>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</si>
  <si>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</si>
  <si>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</si>
  <si>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</si>
  <si>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</si>
  <si>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</si>
  <si>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</si>
  <si>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</si>
  <si>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</si>
  <si>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</si>
  <si>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</si>
  <si>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</si>
  <si>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</si>
  <si>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</si>
  <si>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</si>
  <si>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</si>
  <si>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</si>
  <si>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</si>
  <si>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</si>
  <si>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</si>
  <si>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</si>
  <si>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</si>
  <si>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</si>
  <si>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</si>
  <si>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</si>
  <si>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</si>
  <si>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</si>
  <si>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</si>
  <si>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</si>
  <si>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</si>
  <si>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</si>
  <si>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</si>
  <si>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</si>
  <si>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</si>
  <si>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</si>
  <si>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</si>
  <si>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</si>
  <si>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</si>
  <si>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</si>
  <si>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</si>
  <si>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</si>
  <si>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</si>
  <si>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</si>
  <si>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</si>
  <si>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</si>
  <si>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</si>
  <si>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</si>
  <si>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</si>
  <si>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</si>
  <si>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</si>
  <si>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</si>
  <si>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</si>
  <si>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</si>
  <si>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</si>
  <si>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</si>
  <si>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</si>
  <si>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</si>
  <si>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</si>
  <si>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</si>
  <si>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</si>
  <si>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</si>
  <si>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</si>
  <si>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</si>
  <si>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</si>
  <si>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</si>
  <si>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</si>
  <si>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</si>
  <si>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</si>
  <si>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</si>
  <si>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</si>
  <si>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</si>
  <si>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</si>
  <si>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</si>
  <si>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</si>
  <si>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</si>
  <si>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</si>
  <si>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</si>
  <si>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</si>
  <si>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</si>
  <si>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</si>
  <si>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</si>
  <si>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</si>
  <si>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</si>
  <si>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</si>
  <si>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</si>
  <si>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</si>
  <si>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</si>
  <si>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</si>
  <si>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</si>
  <si>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</si>
  <si>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</si>
  <si>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</si>
  <si>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</si>
  <si>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</si>
  <si>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</si>
  <si>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</si>
  <si>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</si>
  <si>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</si>
  <si>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</si>
  <si>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</si>
  <si>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</si>
  <si>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</si>
  <si>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</si>
  <si>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</si>
  <si>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</si>
  <si>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</si>
  <si>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</si>
  <si>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</si>
  <si>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</si>
  <si>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</si>
  <si>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</si>
  <si>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</si>
  <si>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</si>
  <si>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</si>
  <si>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</si>
  <si>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</si>
  <si>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</si>
  <si>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</si>
  <si>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</si>
  <si>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</si>
  <si>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</si>
  <si>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</si>
  <si>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</si>
  <si>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</si>
  <si>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</si>
  <si>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</si>
  <si>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</si>
  <si>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</si>
  <si>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</si>
  <si>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</si>
  <si>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</si>
  <si>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</si>
  <si>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</si>
  <si>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</si>
  <si>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</si>
  <si>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</si>
  <si>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</si>
  <si>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</si>
  <si>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</si>
  <si>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</si>
  <si>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</si>
  <si>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</si>
  <si>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</si>
  <si>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</si>
  <si>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</si>
  <si>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</si>
  <si>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</si>
  <si>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</si>
  <si>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</si>
  <si>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</si>
  <si>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</si>
  <si>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</si>
  <si>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</si>
  <si>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</si>
  <si>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</si>
  <si>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</si>
  <si>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</si>
  <si>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</si>
  <si>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</si>
  <si>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</si>
  <si>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</si>
  <si>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</si>
  <si>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</si>
  <si>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</si>
  <si>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</si>
  <si>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</si>
  <si>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</si>
  <si>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</si>
  <si>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</si>
  <si>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</si>
  <si>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</si>
  <si>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</si>
  <si>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</si>
  <si>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</si>
  <si>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</si>
  <si>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</si>
  <si>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</si>
  <si>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</si>
  <si>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</si>
  <si>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</si>
  <si>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</si>
  <si>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</si>
  <si>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</si>
  <si>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</si>
  <si>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</si>
  <si>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</si>
  <si>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</si>
  <si>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</si>
  <si>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</si>
  <si>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</si>
  <si>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</si>
  <si>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</si>
  <si>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</si>
  <si>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</si>
  <si>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</si>
  <si>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</si>
  <si>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</si>
  <si>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</si>
  <si>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</si>
  <si>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</si>
  <si>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</si>
  <si>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</si>
  <si>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</si>
  <si>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</si>
  <si>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</si>
  <si>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</si>
  <si>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</si>
  <si>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</si>
  <si>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</si>
  <si>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</si>
  <si>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</si>
  <si>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</si>
  <si>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</si>
  <si>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</si>
  <si>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</si>
  <si>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</si>
  <si>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</si>
  <si>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</si>
  <si>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</si>
  <si>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</si>
  <si>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</si>
  <si>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</si>
  <si>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</si>
  <si>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</si>
  <si>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</si>
  <si>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</si>
  <si>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</si>
  <si>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</si>
  <si>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</si>
  <si>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</si>
  <si>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</si>
  <si>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</si>
  <si>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</si>
  <si>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</si>
  <si>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</si>
  <si>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</si>
  <si>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</si>
  <si>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</si>
  <si>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</si>
  <si>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</si>
  <si>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</si>
  <si>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</si>
  <si>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</si>
  <si>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</si>
  <si>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</si>
  <si>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</si>
  <si>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</si>
  <si>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</si>
  <si>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</si>
  <si>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</si>
  <si>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</si>
  <si>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</si>
  <si>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</si>
  <si>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</si>
  <si>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</si>
  <si>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</si>
  <si>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</si>
  <si>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</si>
  <si>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</si>
  <si>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</si>
  <si>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</si>
  <si>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</si>
  <si>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</si>
  <si>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</si>
  <si>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</si>
  <si>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</si>
  <si>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</si>
  <si>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</si>
  <si>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</si>
  <si>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</si>
  <si>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</si>
  <si>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</si>
  <si>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</si>
  <si>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</si>
  <si>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</si>
  <si>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</si>
  <si>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</si>
  <si>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</si>
  <si>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</si>
  <si>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</si>
  <si>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</si>
  <si>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</si>
  <si>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</si>
  <si>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</si>
  <si>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</si>
  <si>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</si>
  <si>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</si>
  <si>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</si>
  <si>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</si>
  <si>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</si>
  <si>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</si>
  <si>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</si>
  <si>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</si>
  <si>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</si>
  <si>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</si>
  <si>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</si>
  <si>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</si>
  <si>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</si>
  <si>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</si>
  <si>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</si>
  <si>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</si>
  <si>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</si>
  <si>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</si>
  <si>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</si>
  <si>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</si>
  <si>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</si>
  <si>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</si>
  <si>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</si>
  <si>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</si>
  <si>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</si>
  <si>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</si>
  <si>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</si>
  <si>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</si>
  <si>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</si>
  <si>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</si>
  <si>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</si>
  <si>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</si>
  <si>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</si>
  <si>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</si>
  <si>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</si>
  <si>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</si>
  <si>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</si>
  <si>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</si>
  <si>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</si>
  <si>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</si>
  <si>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</si>
  <si>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</si>
  <si>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</si>
  <si>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</si>
  <si>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</si>
  <si>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</si>
  <si>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</si>
  <si>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</si>
  <si>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</si>
  <si>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</si>
  <si>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</si>
  <si>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</si>
  <si>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</si>
  <si>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</si>
  <si>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</si>
  <si>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</si>
  <si>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</si>
  <si>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</si>
  <si>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</si>
  <si>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</si>
  <si>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</si>
  <si>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</si>
  <si>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</si>
  <si>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</si>
  <si>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</si>
  <si>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</si>
  <si>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</si>
  <si>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</si>
  <si>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</si>
  <si>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</si>
  <si>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</si>
  <si>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</si>
  <si>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</si>
  <si>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</si>
  <si>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</si>
  <si>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</si>
  <si>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</si>
  <si>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</si>
  <si>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</si>
  <si>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</si>
  <si>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</si>
  <si>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</si>
  <si>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</si>
  <si>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</si>
  <si>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</si>
  <si>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</si>
  <si>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</si>
  <si>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</si>
  <si>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</si>
  <si>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</si>
  <si>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</si>
  <si>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</si>
  <si>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</si>
  <si>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</si>
  <si>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</si>
  <si>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</si>
  <si>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</si>
  <si>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</si>
  <si>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</si>
  <si>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</si>
  <si>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</si>
  <si>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</si>
  <si>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</si>
  <si>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</si>
  <si>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</si>
  <si>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</si>
  <si>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</si>
  <si>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</si>
  <si>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</si>
  <si>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</si>
  <si>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</si>
  <si>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</si>
  <si>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</si>
  <si>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</si>
  <si>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</si>
  <si>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</si>
  <si>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</si>
  <si>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</si>
  <si>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</si>
  <si>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</si>
  <si>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</si>
  <si>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</si>
  <si>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</si>
  <si>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</si>
  <si>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</si>
  <si>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</si>
  <si>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</si>
  <si>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</si>
  <si>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</si>
  <si>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</si>
  <si>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</si>
  <si>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</si>
  <si>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</si>
  <si>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</si>
  <si>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</si>
  <si>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</si>
  <si>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</si>
  <si>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</si>
  <si>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</si>
  <si>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</si>
  <si>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</si>
  <si>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</si>
  <si>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</si>
  <si>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</si>
  <si>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</si>
  <si>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</si>
  <si>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</si>
  <si>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</si>
  <si>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</si>
  <si>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</si>
  <si>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</si>
  <si>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</si>
  <si>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</si>
  <si>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</si>
  <si>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</si>
  <si>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</si>
  <si>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</si>
  <si>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</si>
  <si>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</si>
  <si>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</si>
  <si>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</si>
  <si>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</si>
  <si>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</si>
  <si>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</si>
  <si>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</si>
  <si>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</si>
  <si>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</si>
  <si>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</si>
  <si>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</si>
  <si>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</si>
  <si>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</si>
  <si>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</si>
  <si>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</si>
  <si>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</si>
  <si>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</si>
  <si>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</si>
  <si>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</si>
  <si>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</si>
  <si>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</si>
  <si>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</si>
  <si>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</si>
  <si>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</si>
  <si>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</si>
  <si>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</si>
  <si>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</si>
  <si>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</si>
  <si>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</si>
  <si>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</si>
  <si>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</si>
  <si>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</si>
  <si>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</si>
  <si>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</si>
  <si>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</si>
  <si>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</si>
  <si>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</si>
  <si>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</si>
  <si>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</si>
  <si>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</si>
  <si>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</si>
  <si>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</si>
  <si>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</si>
  <si>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</si>
  <si>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</si>
  <si>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</si>
  <si>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</si>
  <si>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</si>
  <si>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</si>
  <si>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</si>
  <si>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</si>
  <si>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</si>
  <si>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</si>
  <si>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</si>
  <si>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</si>
  <si>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</si>
  <si>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</si>
  <si>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</si>
  <si>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</si>
  <si>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</si>
  <si>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</si>
  <si>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</si>
  <si>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</si>
  <si>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</si>
  <si>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</si>
  <si>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</si>
  <si>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</si>
  <si>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</si>
  <si>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</si>
  <si>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</si>
  <si>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</si>
  <si>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</si>
  <si>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</si>
  <si>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</si>
  <si>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</si>
  <si>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</si>
  <si>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</si>
  <si>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</si>
  <si>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</si>
  <si>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</si>
  <si>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</si>
  <si>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</si>
  <si>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</si>
  <si>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</si>
  <si>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</si>
  <si>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</si>
  <si>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</si>
  <si>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</si>
  <si>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</si>
  <si>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</si>
  <si>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</si>
  <si>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</si>
  <si>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</si>
  <si>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</si>
  <si>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</si>
  <si>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</si>
  <si>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</si>
  <si>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</si>
  <si>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</si>
  <si>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</si>
  <si>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</si>
  <si>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</si>
  <si>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</si>
  <si>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</si>
  <si>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</si>
  <si>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</si>
  <si>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</si>
  <si>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</si>
  <si>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</si>
  <si>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</si>
  <si>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</si>
  <si>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</si>
  <si>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</si>
  <si>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</si>
  <si>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</si>
  <si>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</si>
  <si>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</si>
  <si>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</si>
  <si>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</si>
  <si>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</si>
  <si>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</si>
  <si>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</si>
  <si>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</si>
  <si>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</si>
  <si>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</si>
  <si>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</si>
  <si>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</si>
  <si>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</si>
  <si>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</si>
  <si>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</si>
  <si>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</si>
  <si>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</si>
  <si>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</si>
  <si>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</si>
  <si>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</si>
  <si>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</si>
  <si>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</si>
  <si>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</si>
  <si>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</si>
  <si>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</si>
  <si>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</si>
  <si>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</si>
  <si>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</si>
  <si>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</si>
  <si>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</si>
  <si>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</si>
  <si>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</si>
  <si>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</si>
  <si>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</si>
  <si>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</si>
  <si>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</si>
  <si>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</si>
  <si>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</si>
  <si>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</si>
  <si>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</si>
  <si>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</si>
  <si>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</si>
  <si>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</si>
  <si>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</si>
  <si>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</si>
  <si>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</si>
  <si>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</si>
  <si>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</si>
  <si>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</si>
  <si>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</si>
  <si>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</si>
  <si>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</si>
  <si>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</si>
  <si>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</si>
  <si>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</si>
  <si>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</si>
  <si>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</si>
  <si>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</si>
  <si>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</si>
  <si>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</si>
  <si>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</si>
  <si>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</si>
  <si>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</si>
  <si>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</si>
  <si>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</si>
  <si>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</si>
  <si>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</si>
  <si>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</si>
  <si>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</si>
  <si>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</si>
  <si>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</si>
  <si>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</si>
  <si>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</si>
  <si>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</si>
  <si>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</si>
  <si>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</si>
  <si>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</si>
  <si>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</si>
  <si>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</si>
  <si>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</si>
  <si>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</si>
  <si>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</si>
  <si>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</si>
  <si>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</si>
  <si>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</si>
  <si>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</si>
  <si>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</si>
  <si>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</si>
  <si>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</si>
  <si>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</si>
  <si>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</si>
  <si>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</si>
  <si>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</si>
  <si>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</si>
  <si>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</si>
  <si>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</si>
  <si>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</si>
  <si>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</si>
  <si>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</si>
  <si>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</si>
  <si>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</si>
  <si>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</si>
  <si>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</si>
  <si>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</si>
  <si>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</si>
  <si>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</si>
  <si>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</si>
  <si>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</si>
  <si>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</si>
  <si>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</si>
  <si>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</si>
  <si>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</si>
  <si>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</si>
  <si>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</si>
  <si>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</si>
  <si>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</si>
  <si>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</si>
  <si>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</si>
  <si>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</si>
  <si>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</si>
  <si>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</si>
  <si>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</si>
  <si>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</si>
  <si>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</si>
  <si>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</si>
  <si>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</si>
  <si>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</si>
  <si>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</si>
  <si>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</si>
  <si>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</si>
  <si>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</si>
  <si>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</si>
  <si>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</si>
  <si>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</si>
  <si>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</si>
  <si>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</si>
  <si>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</si>
  <si>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</si>
  <si>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</si>
  <si>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</si>
  <si>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</si>
  <si>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</si>
  <si>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</si>
  <si>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</si>
  <si>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</si>
  <si>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</si>
  <si>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</si>
  <si>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</si>
  <si>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</si>
  <si>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</si>
  <si>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</si>
  <si>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</si>
  <si>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</si>
  <si>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</si>
  <si>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</si>
  <si>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</si>
  <si>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</si>
  <si>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</si>
  <si>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</si>
  <si>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</si>
  <si>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</si>
  <si>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</si>
  <si>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</si>
  <si>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</si>
  <si>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</si>
  <si>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</si>
  <si>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</si>
  <si>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</si>
  <si>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</si>
  <si>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</si>
  <si>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</si>
  <si>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</si>
  <si>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</si>
  <si>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</si>
  <si>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</si>
  <si>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</si>
  <si>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</si>
  <si>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</si>
  <si>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</si>
  <si>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</si>
  <si>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</si>
  <si>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</si>
  <si>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</si>
  <si>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</si>
  <si>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</si>
  <si>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</si>
  <si>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</si>
  <si>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</si>
  <si>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</si>
  <si>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</si>
  <si>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</si>
  <si>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</si>
  <si>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</si>
  <si>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</si>
  <si>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</si>
  <si>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</si>
  <si>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</si>
  <si>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</si>
  <si>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</si>
  <si>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</si>
  <si>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</si>
  <si>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</si>
  <si>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</si>
  <si>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</si>
  <si>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</si>
  <si>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</si>
  <si>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</si>
  <si>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</si>
  <si>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</si>
  <si>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</si>
  <si>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</si>
  <si>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</si>
  <si>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</si>
  <si>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</si>
  <si>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</si>
  <si>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</si>
  <si>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</si>
  <si>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</si>
  <si>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</si>
  <si>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</si>
  <si>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</si>
  <si>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</si>
  <si>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</si>
  <si>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</si>
  <si>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</si>
  <si>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</si>
  <si>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</si>
  <si>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</si>
  <si>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</si>
  <si>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</si>
  <si>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</si>
  <si>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</si>
  <si>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</si>
  <si>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</si>
  <si>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</si>
  <si>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</si>
  <si>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</si>
  <si>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</si>
  <si>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</si>
  <si>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</si>
  <si>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</si>
  <si>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</si>
  <si>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</si>
  <si>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</si>
  <si>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</si>
  <si>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</si>
  <si>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</si>
  <si>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</si>
  <si>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</si>
  <si>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</si>
  <si>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</si>
  <si>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</si>
  <si>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</si>
  <si>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</si>
  <si>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</si>
  <si>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</si>
  <si>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</si>
  <si>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</si>
  <si>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</si>
  <si>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</si>
  <si>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</si>
  <si>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</si>
  <si>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</si>
  <si>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</si>
  <si>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</si>
  <si>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</si>
  <si>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</si>
  <si>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</si>
  <si>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</si>
  <si>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</si>
  <si>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</si>
  <si>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</si>
  <si>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</si>
  <si>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</si>
  <si>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</si>
  <si>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</si>
  <si>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</si>
  <si>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</si>
  <si>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</si>
  <si>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</si>
  <si>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</si>
  <si>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</si>
  <si>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</si>
  <si>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</si>
  <si>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</si>
  <si>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</si>
  <si>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</si>
  <si>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</si>
  <si>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</si>
  <si>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</si>
  <si>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</si>
  <si>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</si>
  <si>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</si>
  <si>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</si>
  <si>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</si>
  <si>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</si>
  <si>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</si>
  <si>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</si>
  <si>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</si>
  <si>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</si>
  <si>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</si>
  <si>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</si>
  <si>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</si>
  <si>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</si>
  <si>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</si>
  <si>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</si>
  <si>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</si>
  <si>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</si>
  <si>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</si>
  <si>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</si>
  <si>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</si>
  <si>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</si>
  <si>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</si>
  <si>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</si>
  <si>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</si>
  <si>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</si>
  <si>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</si>
  <si>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</si>
  <si>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</si>
  <si>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</si>
  <si>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</si>
  <si>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</si>
  <si>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</si>
  <si>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</si>
  <si>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</si>
  <si>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</si>
  <si>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</si>
  <si>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</si>
  <si>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</si>
  <si>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</si>
  <si>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</si>
  <si>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</si>
  <si>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</si>
  <si>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</si>
  <si>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</si>
  <si>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</si>
  <si>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</si>
  <si>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</si>
  <si>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</si>
  <si>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</si>
  <si>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</si>
  <si>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</si>
  <si>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</si>
  <si>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</si>
  <si>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</si>
  <si>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</si>
  <si>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</si>
  <si>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</si>
  <si>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</si>
  <si>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</si>
  <si>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</si>
  <si>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</si>
  <si>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</si>
  <si>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</si>
  <si>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</si>
  <si>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</si>
  <si>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</si>
  <si>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</si>
  <si>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</si>
  <si>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</si>
  <si>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</si>
  <si>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</si>
  <si>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</si>
  <si>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</si>
  <si>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</si>
  <si>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</si>
  <si>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</si>
  <si>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</si>
  <si>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</si>
  <si>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</si>
  <si>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</si>
  <si>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</si>
  <si>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</si>
  <si>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</si>
  <si>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</si>
  <si>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</si>
  <si>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</si>
  <si>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</si>
  <si>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</si>
  <si>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</si>
  <si>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</si>
  <si>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</si>
  <si>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</si>
  <si>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</si>
  <si>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</si>
  <si>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</si>
  <si>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</si>
  <si>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</si>
  <si>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</si>
  <si>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</si>
  <si>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</si>
  <si>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</si>
  <si>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</si>
  <si>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</si>
  <si>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</si>
  <si>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</si>
  <si>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</si>
  <si>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</si>
  <si>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</si>
  <si>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</si>
  <si>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</si>
  <si>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</si>
  <si>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</si>
  <si>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</si>
  <si>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</si>
  <si>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</si>
  <si>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</si>
  <si>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</si>
  <si>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</si>
  <si>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</si>
  <si>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</si>
  <si>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</si>
  <si>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</si>
  <si>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</si>
  <si>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</si>
  <si>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</si>
  <si>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</si>
  <si>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</si>
  <si>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</si>
  <si>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</si>
  <si>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</si>
  <si>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</si>
  <si>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</si>
  <si>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</si>
  <si>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</si>
  <si>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</si>
  <si>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</si>
  <si>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</si>
  <si>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</si>
  <si>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</si>
  <si>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</si>
  <si>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</si>
  <si>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</si>
  <si>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</si>
  <si>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</si>
  <si>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</si>
  <si>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</si>
  <si>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</si>
  <si>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</si>
  <si>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</si>
  <si>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</si>
  <si>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</si>
  <si>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</si>
  <si>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</si>
  <si>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</si>
  <si>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</si>
  <si>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</si>
  <si>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</si>
  <si>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</si>
  <si>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</si>
  <si>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</si>
  <si>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</si>
  <si>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</si>
  <si>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</si>
  <si>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</si>
  <si>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</si>
  <si>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</si>
  <si>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</si>
  <si>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</si>
  <si>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</si>
  <si>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</si>
  <si>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</si>
  <si>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</si>
  <si>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</si>
  <si>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</si>
  <si>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</si>
  <si>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</si>
  <si>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</si>
  <si>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</si>
  <si>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</si>
  <si>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</si>
  <si>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</si>
  <si>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</si>
  <si>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</si>
  <si>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</si>
  <si>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</si>
  <si>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</si>
  <si>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</si>
  <si>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</si>
  <si>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</si>
  <si>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</si>
  <si>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</si>
  <si>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</si>
  <si>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</si>
  <si>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</si>
  <si>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</si>
  <si>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</si>
  <si>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</si>
  <si>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</si>
  <si>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</si>
  <si>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</si>
  <si>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</si>
  <si>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</si>
  <si>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</si>
  <si>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</si>
  <si>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</si>
  <si>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</si>
  <si>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</si>
  <si>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</si>
  <si>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</si>
  <si>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</si>
  <si>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</si>
  <si>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</si>
  <si>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</si>
  <si>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</si>
  <si>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</si>
  <si>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</si>
  <si>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</si>
  <si>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</si>
  <si>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</si>
  <si>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</si>
  <si>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</si>
  <si>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</si>
  <si>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</si>
  <si>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</si>
  <si>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</si>
  <si>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</si>
  <si>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</si>
  <si>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</si>
  <si>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</si>
  <si>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</si>
  <si>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</si>
  <si>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</si>
  <si>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</si>
  <si>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</si>
  <si>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</si>
  <si>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</si>
  <si>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</si>
  <si>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</si>
  <si>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</si>
  <si>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</si>
  <si>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</si>
  <si>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</si>
  <si>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</si>
  <si>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</si>
  <si>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</si>
  <si>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</si>
  <si>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</si>
  <si>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</si>
  <si>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</si>
  <si>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</si>
  <si>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</si>
  <si>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</si>
  <si>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</si>
  <si>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</si>
  <si>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</si>
  <si>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</si>
  <si>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</si>
  <si>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</si>
  <si>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</si>
  <si>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</si>
  <si>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</si>
  <si>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</si>
  <si>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</si>
  <si>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</si>
  <si>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</si>
  <si>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</si>
  <si>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</si>
  <si>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</si>
  <si>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</si>
  <si>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</si>
  <si>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</si>
  <si>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</si>
  <si>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</si>
  <si>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</si>
  <si>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</si>
  <si>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</si>
  <si>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</si>
  <si>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</si>
  <si>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</si>
  <si>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</si>
  <si>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</si>
  <si>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</si>
  <si>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</si>
  <si>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</si>
  <si>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</si>
  <si>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</si>
  <si>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</si>
  <si>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</si>
  <si>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</si>
  <si>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</si>
  <si>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</si>
  <si>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</si>
  <si>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</si>
  <si>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</si>
  <si>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</si>
  <si>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</si>
  <si>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</si>
  <si>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</si>
  <si>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</si>
  <si>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</si>
  <si>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</si>
  <si>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</si>
  <si>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</si>
  <si>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</si>
  <si>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</si>
  <si>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</si>
  <si>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</si>
  <si>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</si>
  <si>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</si>
  <si>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</si>
  <si>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</si>
  <si>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</si>
  <si>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</si>
  <si>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</si>
  <si>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</si>
  <si>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</si>
  <si>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</si>
  <si>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</si>
  <si>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</si>
  <si>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</si>
  <si>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</si>
  <si>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</si>
  <si>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</si>
  <si>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</si>
  <si>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</si>
  <si>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</si>
  <si>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</si>
  <si>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</si>
  <si>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</si>
  <si>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</si>
  <si>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</si>
  <si>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</si>
  <si>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</si>
  <si>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</si>
  <si>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</si>
  <si>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</si>
  <si>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</si>
  <si>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</si>
  <si>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</si>
  <si>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</si>
  <si>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</si>
  <si>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</si>
  <si>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</si>
  <si>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</si>
  <si>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</si>
  <si>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</si>
  <si>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</si>
  <si>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</si>
  <si>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</si>
  <si>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</si>
  <si>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</si>
  <si>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</si>
  <si>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</si>
  <si>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</si>
  <si>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</si>
  <si>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</si>
  <si>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</si>
  <si>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</si>
  <si>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</si>
  <si>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</si>
  <si>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</si>
  <si>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</si>
  <si>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</si>
  <si>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</si>
  <si>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</si>
  <si>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</si>
  <si>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</si>
  <si>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</si>
  <si>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</si>
  <si>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</si>
  <si>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</si>
  <si>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</si>
  <si>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</si>
  <si>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</si>
  <si>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</si>
  <si>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</si>
  <si>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</si>
  <si>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</si>
  <si>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</si>
  <si>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</si>
  <si>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</si>
  <si>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</si>
  <si>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</si>
  <si>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</si>
  <si>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</si>
  <si>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</si>
  <si>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</si>
  <si>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</si>
  <si>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</si>
  <si>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</si>
  <si>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</si>
  <si>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</si>
  <si>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</si>
  <si>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</si>
  <si>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</si>
  <si>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</si>
  <si>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</si>
  <si>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</si>
  <si>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</si>
  <si>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</si>
  <si>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</si>
  <si>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</si>
  <si>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</si>
  <si>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</si>
  <si>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</si>
  <si>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</si>
  <si>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</si>
  <si>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</si>
  <si>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</si>
  <si>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</si>
  <si>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</si>
  <si>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</si>
  <si>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</si>
  <si>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</si>
  <si>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</si>
  <si>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</si>
  <si>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</si>
  <si>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</si>
  <si>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</si>
  <si>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</si>
  <si>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</si>
  <si>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</si>
  <si>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</si>
  <si>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</si>
  <si>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</si>
  <si>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</si>
  <si>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</si>
  <si>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</si>
  <si>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</si>
  <si>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</si>
  <si>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</si>
  <si>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</si>
  <si>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</si>
  <si>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</si>
  <si>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</si>
  <si>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</si>
  <si>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</si>
  <si>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</si>
  <si>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</si>
  <si>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</si>
  <si>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</si>
  <si>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</si>
  <si>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</si>
  <si>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</si>
  <si>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</si>
  <si>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</si>
  <si>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</si>
  <si>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</si>
  <si>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</si>
  <si>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</si>
  <si>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</si>
  <si>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</si>
  <si>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</si>
  <si>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</si>
  <si>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</si>
  <si>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</si>
  <si>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</si>
  <si>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</si>
  <si>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</si>
  <si>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</si>
  <si>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</si>
  <si>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</si>
  <si>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</si>
  <si>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</si>
  <si>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</si>
  <si>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</si>
  <si>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</si>
  <si>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</si>
  <si>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</si>
  <si>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</si>
  <si>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</si>
  <si>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</si>
  <si>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</si>
  <si>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</si>
  <si>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</si>
  <si>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</si>
  <si>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</si>
  <si>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</si>
  <si>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</si>
  <si>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</si>
  <si>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</si>
  <si>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</si>
  <si>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</si>
  <si>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</si>
  <si>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</si>
  <si>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</si>
  <si>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</si>
  <si>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</si>
  <si>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</si>
  <si>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</si>
  <si>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</si>
  <si>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</si>
  <si>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</si>
  <si>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</si>
  <si>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</si>
  <si>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</si>
  <si>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</si>
  <si>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</si>
  <si>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</si>
  <si>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</si>
  <si>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</si>
  <si>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</si>
  <si>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</si>
  <si>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</si>
  <si>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</si>
  <si>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</si>
  <si>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</si>
  <si>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</si>
  <si>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</si>
  <si>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</si>
  <si>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</si>
  <si>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</si>
  <si>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</si>
  <si>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</si>
  <si>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</si>
  <si>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</si>
  <si>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</si>
  <si>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</si>
  <si>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</si>
  <si>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</si>
  <si>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</si>
  <si>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</si>
  <si>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</si>
  <si>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</si>
  <si>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</si>
  <si>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</si>
  <si>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</si>
  <si>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</si>
  <si>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</si>
  <si>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</si>
  <si>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</si>
  <si>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</si>
  <si>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</si>
  <si>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</si>
  <si>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</si>
  <si>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</si>
  <si>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</si>
  <si>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</si>
  <si>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</si>
  <si>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</si>
  <si>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</si>
  <si>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</si>
  <si>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</si>
  <si>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</si>
  <si>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</si>
  <si>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</si>
  <si>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</si>
  <si>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</si>
  <si>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</si>
  <si>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</si>
  <si>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</si>
  <si>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</si>
  <si>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</si>
  <si>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</si>
  <si>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</si>
  <si>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</si>
  <si>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</si>
  <si>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</si>
  <si>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</si>
  <si>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</si>
  <si>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</si>
  <si>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</si>
  <si>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</si>
  <si>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</si>
  <si>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</si>
  <si>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</si>
  <si>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</si>
  <si>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</si>
  <si>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</si>
  <si>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</si>
  <si>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</si>
  <si>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</si>
  <si>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</si>
  <si>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</si>
  <si>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</si>
  <si>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</si>
  <si>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</si>
  <si>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</si>
  <si>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</si>
  <si>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</si>
  <si>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</si>
  <si>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</si>
  <si>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</si>
  <si>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</si>
  <si>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</si>
  <si>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</si>
  <si>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</si>
  <si>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</si>
  <si>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</si>
  <si>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</si>
  <si>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</si>
  <si>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</si>
  <si>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</si>
  <si>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</si>
  <si>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</si>
  <si>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</si>
  <si>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</si>
  <si>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</si>
  <si>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</si>
  <si>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</si>
  <si>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</si>
  <si>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</si>
  <si>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</si>
  <si>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</si>
  <si>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</si>
  <si>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</si>
  <si>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</si>
  <si>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</si>
  <si>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</si>
  <si>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</si>
  <si>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</si>
  <si>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</si>
  <si>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</si>
  <si>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</si>
  <si>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</si>
  <si>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</si>
  <si>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</si>
  <si>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</si>
  <si>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</si>
  <si>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</si>
  <si>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</si>
  <si>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</si>
  <si>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</si>
  <si>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</si>
  <si>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</si>
  <si>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</si>
  <si>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</si>
  <si>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</si>
  <si>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</si>
  <si>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</si>
  <si>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</si>
  <si>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</si>
  <si>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</si>
  <si>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</si>
  <si>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</si>
  <si>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</si>
  <si>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</si>
  <si>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</si>
  <si>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</si>
  <si>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</si>
  <si>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</si>
  <si>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</si>
  <si>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</si>
  <si>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</si>
  <si>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</si>
  <si>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</si>
  <si>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</si>
  <si>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</si>
  <si>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</si>
  <si>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</si>
  <si>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</si>
  <si>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</si>
  <si>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</si>
  <si>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</si>
  <si>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</si>
  <si>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</si>
  <si>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</si>
  <si>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</si>
  <si>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</si>
  <si>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</si>
  <si>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</si>
  <si>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</si>
  <si>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</si>
  <si>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</si>
  <si>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</si>
  <si>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</si>
  <si>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</si>
  <si>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</si>
  <si>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</si>
  <si>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</si>
  <si>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</si>
  <si>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</si>
  <si>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</si>
  <si>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</si>
  <si>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</si>
  <si>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</si>
  <si>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</si>
  <si>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</si>
  <si>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</si>
  <si>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</si>
  <si>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</si>
  <si>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</si>
  <si>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</si>
  <si>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</si>
  <si>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</si>
  <si>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</si>
  <si>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</si>
  <si>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</si>
  <si>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</si>
  <si>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</si>
  <si>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</si>
  <si>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</si>
  <si>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</si>
  <si>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</si>
  <si>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</si>
  <si>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</si>
  <si>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</si>
  <si>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</si>
  <si>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</si>
  <si>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</si>
  <si>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</si>
  <si>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</si>
  <si>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</si>
  <si>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</si>
  <si>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</si>
  <si>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</si>
  <si>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</si>
  <si>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</si>
  <si>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</si>
  <si>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</si>
  <si>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</si>
  <si>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</si>
  <si>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</si>
  <si>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</si>
  <si>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</si>
  <si>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</si>
  <si>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</si>
  <si>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</si>
  <si>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</si>
  <si>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</si>
  <si>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</si>
  <si>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</si>
  <si>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</si>
  <si>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</si>
  <si>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</si>
  <si>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</si>
  <si>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</si>
  <si>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</si>
  <si>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</si>
  <si>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</si>
  <si>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</si>
  <si>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</si>
  <si>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</si>
  <si>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</si>
  <si>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</si>
  <si>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</si>
  <si>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</si>
  <si>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</si>
  <si>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</si>
  <si>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</si>
  <si>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</si>
  <si>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</si>
  <si>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</si>
  <si>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</si>
  <si>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</si>
  <si>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</si>
  <si>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</si>
  <si>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</si>
  <si>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</si>
  <si>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</si>
  <si>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</si>
  <si>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</si>
  <si>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</si>
  <si>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</si>
  <si>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</si>
  <si>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</si>
  <si>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</si>
  <si>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</si>
  <si>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</si>
  <si>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</si>
  <si>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</si>
  <si>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</si>
  <si>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</si>
  <si>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</si>
  <si>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</si>
  <si>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</si>
  <si>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</si>
  <si>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</si>
  <si>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</si>
  <si>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</si>
  <si>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</si>
  <si>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</si>
  <si>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</si>
  <si>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</si>
  <si>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</si>
  <si>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</si>
  <si>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</si>
  <si>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</si>
  <si>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</si>
  <si>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</si>
  <si>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</si>
  <si>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</si>
  <si>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</si>
  <si>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</si>
  <si>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</si>
  <si>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</si>
  <si>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</si>
  <si>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</si>
  <si>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</si>
  <si>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</si>
  <si>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</si>
  <si>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</si>
  <si>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</si>
  <si>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</si>
  <si>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</si>
  <si>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</si>
  <si>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</si>
  <si>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</si>
  <si>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</si>
  <si>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</si>
  <si>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</si>
  <si>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</si>
  <si>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</si>
  <si>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</si>
  <si>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</si>
  <si>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</si>
  <si>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</si>
  <si>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</si>
  <si>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</si>
  <si>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</si>
  <si>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</si>
  <si>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</si>
  <si>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</si>
  <si>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</si>
  <si>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</si>
  <si>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</si>
  <si>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</si>
  <si>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</si>
  <si>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</si>
  <si>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</si>
  <si>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</si>
  <si>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</si>
  <si>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</si>
  <si>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</si>
  <si>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</si>
  <si>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</si>
  <si>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</si>
  <si>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</si>
  <si>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</si>
  <si>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</si>
  <si>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</si>
  <si>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</si>
  <si>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</si>
  <si>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</si>
  <si>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</si>
  <si>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</si>
  <si>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</si>
  <si>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</si>
  <si>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</si>
  <si>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</si>
  <si>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</si>
  <si>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</si>
  <si>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</si>
  <si>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</si>
  <si>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</si>
  <si>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</si>
  <si>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</si>
  <si>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</si>
  <si>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</si>
  <si>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</si>
  <si>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</si>
  <si>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</si>
  <si>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</si>
  <si>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</si>
  <si>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</si>
  <si>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</si>
  <si>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</si>
  <si>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</si>
  <si>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</si>
  <si>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</si>
  <si>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</si>
  <si>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</si>
  <si>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</si>
  <si>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</si>
  <si>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</si>
  <si>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</si>
  <si>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</si>
  <si>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</si>
  <si>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</si>
  <si>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</si>
  <si>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</si>
  <si>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</si>
  <si>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</si>
  <si>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</si>
  <si>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</si>
  <si>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</si>
  <si>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</si>
  <si>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</si>
  <si>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</si>
  <si>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</si>
  <si>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</si>
  <si>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</si>
  <si>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</si>
  <si>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</si>
  <si>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</si>
  <si>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</si>
  <si>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</si>
  <si>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</si>
  <si>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</si>
  <si>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</si>
  <si>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</si>
  <si>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</si>
  <si>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</si>
  <si>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</si>
  <si>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</si>
  <si>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</si>
  <si>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</si>
  <si>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</si>
  <si>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</si>
  <si>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</si>
  <si>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</si>
  <si>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</si>
  <si>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</si>
  <si>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</si>
  <si>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</si>
  <si>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</si>
  <si>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</si>
  <si>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</si>
  <si>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</si>
  <si>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</si>
  <si>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</si>
  <si>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</si>
  <si>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</si>
  <si>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</si>
  <si>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</si>
  <si>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</si>
  <si>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</si>
  <si>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</si>
  <si>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</si>
  <si>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</si>
  <si>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</si>
  <si>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</si>
  <si>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</si>
  <si>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</si>
  <si>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</si>
  <si>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</si>
  <si>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</si>
  <si>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</si>
  <si>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</si>
  <si>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</si>
  <si>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</si>
  <si>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</si>
  <si>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</si>
  <si>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</si>
  <si>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</si>
  <si>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</si>
  <si>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</si>
  <si>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</si>
  <si>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</si>
  <si>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</si>
  <si>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</si>
  <si>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</si>
  <si>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</si>
  <si>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</si>
  <si>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</si>
  <si>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</si>
  <si>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</si>
  <si>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</si>
  <si>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</si>
  <si>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</si>
  <si>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</si>
  <si>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</si>
  <si>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</si>
  <si>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</si>
  <si>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</si>
  <si>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</si>
  <si>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</si>
  <si>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</si>
  <si>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</si>
  <si>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</si>
  <si>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</si>
  <si>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</si>
  <si>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</si>
  <si>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</si>
  <si>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</si>
  <si>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</si>
  <si>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</si>
  <si>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</si>
  <si>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</si>
  <si>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</si>
  <si>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</si>
  <si>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</si>
  <si>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</si>
  <si>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</si>
  <si>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</si>
  <si>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</si>
  <si>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</si>
  <si>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</si>
  <si>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</si>
  <si>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</si>
  <si>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</si>
  <si>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</si>
  <si>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</si>
  <si>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</si>
  <si>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</si>
  <si>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</si>
  <si>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</si>
  <si>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</si>
  <si>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</si>
  <si>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</si>
  <si>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</si>
  <si>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</si>
  <si>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</si>
  <si>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</si>
  <si>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</si>
  <si>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</si>
  <si>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</si>
  <si>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</si>
  <si>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</si>
  <si>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</si>
  <si>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</si>
  <si>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</si>
  <si>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</si>
  <si>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</si>
  <si>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</si>
  <si>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</si>
  <si>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</si>
  <si>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</si>
  <si>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</si>
  <si>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</si>
  <si>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</si>
  <si>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</si>
  <si>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</si>
  <si>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</si>
  <si>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</si>
  <si>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</si>
  <si>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</si>
  <si>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</si>
  <si>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</si>
  <si>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</si>
  <si>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</si>
  <si>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</si>
  <si>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</si>
  <si>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</si>
  <si>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</si>
  <si>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</si>
  <si>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</si>
  <si>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</si>
  <si>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</si>
  <si>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</si>
  <si>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</si>
  <si>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</si>
  <si>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</si>
  <si>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</si>
  <si>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</si>
  <si>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</si>
  <si>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</si>
  <si>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</si>
  <si>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</si>
  <si>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</si>
  <si>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</si>
  <si>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</si>
  <si>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</si>
  <si>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</si>
  <si>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</si>
  <si>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</si>
  <si>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</si>
  <si>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</si>
  <si>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</si>
  <si>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</si>
  <si>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</si>
  <si>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</si>
  <si>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</si>
  <si>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</si>
  <si>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</si>
  <si>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</si>
  <si>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</si>
  <si>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</si>
  <si>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</si>
  <si>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</si>
  <si>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</si>
  <si>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</si>
  <si>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</si>
  <si>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</si>
  <si>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</si>
  <si>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</si>
  <si>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</si>
  <si>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</si>
  <si>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</si>
  <si>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</si>
  <si>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</si>
  <si>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</si>
  <si>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</si>
  <si>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</si>
  <si>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</si>
  <si>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</si>
  <si>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</si>
  <si>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</si>
  <si>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</si>
  <si>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</si>
  <si>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</si>
  <si>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</si>
  <si>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</si>
  <si>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</si>
  <si>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</si>
  <si>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</si>
  <si>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</si>
  <si>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</si>
  <si>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</si>
  <si>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</si>
  <si>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</si>
  <si>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</si>
  <si>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</si>
  <si>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</si>
  <si>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</si>
  <si>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</si>
  <si>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</si>
  <si>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</si>
  <si>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</si>
  <si>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</si>
  <si>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</si>
  <si>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</si>
  <si>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</si>
  <si>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</si>
  <si>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</si>
  <si>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</si>
  <si>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</si>
  <si>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</si>
  <si>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</si>
  <si>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</si>
  <si>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</si>
  <si>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</si>
  <si>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</si>
  <si>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</si>
  <si>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</si>
  <si>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</si>
  <si>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</si>
  <si>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</si>
  <si>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</si>
  <si>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</si>
  <si>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</si>
  <si>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</si>
  <si>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</si>
  <si>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</si>
  <si>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</si>
  <si>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</si>
  <si>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</si>
  <si>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</si>
  <si>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</si>
  <si>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</si>
  <si>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</si>
  <si>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</si>
  <si>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</si>
  <si>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</si>
  <si>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</si>
  <si>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</si>
  <si>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</si>
  <si>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</si>
  <si>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</si>
  <si>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</si>
  <si>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</si>
  <si>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</si>
  <si>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</si>
  <si>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</si>
  <si>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</si>
  <si>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</si>
  <si>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</si>
  <si>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</si>
  <si>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</si>
  <si>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</si>
  <si>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</si>
  <si>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</si>
  <si>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</si>
  <si>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</si>
  <si>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</si>
  <si>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</si>
  <si>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</si>
  <si>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</si>
  <si>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</si>
  <si>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</si>
  <si>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</si>
  <si>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</si>
  <si>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</si>
  <si>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</si>
  <si>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</si>
  <si>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</si>
  <si>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</si>
  <si>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</si>
  <si>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</si>
  <si>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</si>
  <si>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</si>
  <si>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</si>
  <si>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</si>
  <si>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</si>
  <si>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</si>
  <si>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</si>
  <si>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</si>
  <si>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</si>
  <si>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</si>
  <si>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</si>
  <si>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</si>
  <si>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</si>
  <si>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</si>
  <si>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</si>
  <si>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</si>
  <si>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</si>
  <si>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</si>
  <si>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</si>
  <si>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</si>
  <si>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</si>
  <si>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</si>
  <si>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</si>
  <si>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</si>
  <si>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</si>
  <si>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</si>
  <si>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</si>
  <si>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</si>
  <si>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</si>
  <si>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</si>
  <si>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</si>
  <si>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</si>
  <si>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</si>
  <si>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</si>
  <si>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</si>
  <si>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</si>
  <si>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</si>
  <si>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</si>
  <si>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</si>
  <si>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</si>
  <si>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</si>
  <si>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</si>
  <si>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</si>
  <si>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</si>
  <si>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</si>
  <si>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</si>
  <si>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</si>
  <si>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</si>
  <si>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</si>
  <si>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</si>
  <si>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</si>
  <si>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</si>
  <si>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</si>
  <si>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</si>
  <si>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</si>
  <si>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</si>
  <si>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</si>
  <si>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</si>
  <si>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</si>
  <si>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</si>
  <si>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</si>
  <si>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</si>
  <si>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</si>
  <si>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</si>
  <si>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</si>
  <si>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</si>
  <si>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</si>
  <si>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</si>
  <si>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</si>
  <si>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</si>
  <si>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</si>
  <si>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</si>
  <si>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</si>
  <si>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</si>
  <si>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</si>
  <si>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</si>
  <si>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</si>
  <si>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</si>
  <si>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</si>
  <si>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</si>
  <si>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</si>
  <si>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</si>
  <si>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</si>
  <si>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</si>
  <si>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</si>
  <si>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</si>
  <si>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</si>
  <si>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</si>
  <si>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</si>
  <si>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</si>
  <si>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</si>
  <si>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</si>
  <si>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</si>
  <si>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</si>
  <si>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</si>
  <si>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</si>
  <si>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</si>
  <si>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</si>
  <si>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</si>
  <si>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</si>
  <si>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</si>
  <si>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</si>
  <si>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</si>
  <si>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</si>
  <si>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</si>
  <si>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</si>
  <si>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</si>
  <si>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</si>
  <si>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</si>
  <si>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</si>
  <si>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</si>
  <si>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</si>
  <si>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</si>
  <si>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</si>
  <si>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</si>
  <si>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</si>
  <si>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</si>
  <si>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</si>
  <si>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</si>
  <si>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</si>
  <si>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</si>
  <si>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</si>
  <si>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</si>
  <si>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</si>
  <si>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</si>
  <si>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</si>
  <si>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</si>
  <si>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</si>
  <si>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</si>
  <si>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</si>
  <si>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</si>
  <si>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</si>
  <si>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</si>
  <si>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</si>
  <si>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</si>
  <si>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</si>
  <si>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</si>
  <si>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</si>
  <si>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</si>
  <si>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</si>
  <si>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</si>
  <si>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</si>
  <si>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</si>
  <si>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</si>
  <si>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</si>
  <si>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</si>
  <si>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</si>
  <si>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</si>
  <si>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</si>
  <si>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</si>
  <si>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</si>
  <si>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</si>
  <si>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</si>
  <si>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</si>
  <si>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</si>
  <si>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</si>
  <si>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</si>
  <si>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</si>
  <si>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</si>
  <si>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</si>
  <si>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</si>
  <si>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</si>
  <si>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</si>
  <si>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</si>
  <si>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</si>
  <si>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</si>
  <si>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</si>
  <si>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</si>
  <si>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</si>
  <si>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</si>
  <si>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</si>
  <si>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</si>
  <si>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</si>
  <si>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</si>
  <si>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</si>
  <si>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</si>
  <si>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</si>
  <si>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</si>
  <si>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</si>
  <si>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</si>
  <si>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</si>
  <si>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</si>
  <si>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</si>
  <si>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</si>
  <si>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</si>
  <si>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</si>
  <si>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</si>
  <si>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</si>
  <si>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</si>
  <si>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</si>
  <si>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</si>
  <si>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</si>
  <si>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</si>
  <si>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</si>
  <si>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</si>
  <si>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</si>
  <si>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</si>
  <si>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</si>
  <si>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</si>
  <si>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</si>
  <si>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</si>
  <si>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</si>
  <si>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</si>
  <si>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</si>
  <si>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</si>
  <si>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</si>
  <si>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</si>
  <si>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</si>
  <si>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</si>
  <si>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</si>
  <si>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</si>
  <si>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</si>
  <si>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</si>
  <si>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</si>
  <si>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</si>
  <si>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</si>
  <si>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</si>
  <si>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</si>
  <si>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</si>
  <si>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</si>
  <si>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</si>
  <si>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</si>
  <si>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</si>
  <si>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</si>
  <si>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</si>
  <si>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</si>
  <si>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</si>
  <si>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</si>
  <si>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</si>
  <si>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</si>
  <si>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</si>
  <si>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</si>
  <si>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</si>
  <si>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</si>
  <si>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</si>
  <si>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</si>
  <si>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</si>
  <si>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</si>
  <si>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</si>
  <si>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</si>
  <si>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</si>
  <si>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</si>
  <si>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</si>
  <si>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</si>
  <si>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</si>
  <si>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</si>
  <si>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</si>
  <si>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</si>
  <si>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</si>
  <si>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</si>
  <si>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</si>
  <si>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</si>
  <si>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</si>
  <si>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</si>
  <si>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</si>
  <si>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</si>
  <si>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</si>
  <si>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</si>
  <si>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</si>
  <si>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</si>
  <si>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</si>
  <si>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</si>
  <si>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</si>
  <si>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</si>
  <si>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</si>
  <si>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</si>
  <si>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</si>
  <si>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</si>
  <si>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</si>
  <si>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</si>
  <si>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</si>
  <si>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</si>
  <si>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</si>
  <si>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</si>
  <si>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</si>
  <si>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</si>
  <si>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</si>
  <si>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</si>
  <si>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</si>
  <si>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</si>
  <si>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</si>
  <si>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</si>
  <si>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</si>
  <si>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</si>
  <si>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</si>
  <si>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</si>
  <si>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</si>
  <si>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</si>
  <si>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</si>
  <si>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</si>
  <si>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</si>
  <si>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</si>
  <si>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</si>
  <si>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</si>
  <si>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</si>
  <si>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</si>
  <si>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</si>
  <si>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</si>
  <si>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</si>
  <si>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</si>
  <si>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</si>
  <si>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</si>
  <si>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</si>
  <si>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</si>
  <si>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</si>
  <si>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</si>
  <si>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</si>
  <si>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</si>
  <si>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</si>
  <si>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</si>
  <si>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</si>
  <si>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</si>
  <si>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</si>
  <si>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</si>
  <si>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</si>
  <si>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</si>
  <si>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</si>
  <si>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</si>
  <si>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</si>
  <si>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</si>
  <si>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</si>
  <si>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</si>
  <si>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</si>
  <si>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</si>
  <si>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</si>
  <si>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</si>
  <si>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</si>
  <si>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</si>
  <si>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</si>
  <si>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</si>
  <si>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</si>
  <si>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</si>
  <si>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</si>
  <si>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</si>
  <si>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</si>
  <si>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</si>
  <si>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</si>
  <si>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</si>
  <si>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</si>
  <si>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</si>
  <si>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</si>
  <si>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</si>
  <si>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</si>
  <si>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</si>
  <si>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</si>
  <si>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</si>
  <si>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</si>
  <si>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</si>
  <si>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</si>
  <si>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</si>
  <si>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</si>
  <si>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</si>
  <si>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</si>
  <si>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</si>
  <si>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</si>
  <si>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</si>
  <si>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</si>
  <si>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</si>
  <si>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</si>
  <si>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</si>
  <si>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</si>
  <si>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</si>
  <si>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</si>
  <si>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</si>
  <si>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</si>
  <si>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</si>
  <si>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</si>
  <si>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</si>
  <si>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</si>
  <si>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</si>
  <si>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</si>
  <si>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</si>
  <si>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</si>
  <si>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</si>
  <si>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</si>
  <si>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</si>
  <si>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</si>
  <si>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</si>
  <si>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</si>
  <si>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</si>
  <si>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</si>
  <si>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</si>
  <si>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</si>
  <si>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</si>
  <si>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</si>
  <si>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</si>
  <si>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</si>
  <si>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</si>
  <si>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</si>
  <si>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</si>
  <si>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</si>
  <si>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</si>
  <si>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</si>
  <si>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</si>
  <si>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</si>
  <si>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</si>
  <si>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</si>
  <si>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</si>
  <si>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</si>
  <si>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</si>
  <si>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</si>
  <si>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</si>
  <si>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</si>
  <si>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</si>
  <si>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</si>
  <si>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</si>
  <si>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</si>
  <si>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</si>
  <si>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</si>
  <si>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</si>
  <si>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</si>
  <si>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</si>
  <si>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</si>
  <si>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</si>
  <si>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</si>
  <si>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</si>
  <si>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</si>
  <si>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</si>
  <si>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</si>
  <si>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</si>
  <si>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</si>
  <si>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</si>
  <si>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</si>
  <si>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</si>
  <si>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</si>
  <si>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</si>
  <si>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</si>
  <si>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</si>
  <si>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</si>
  <si>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</si>
  <si>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</si>
  <si>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</si>
  <si>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</si>
  <si>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</si>
  <si>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</si>
  <si>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</si>
  <si>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</si>
  <si>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</si>
  <si>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</si>
  <si>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</si>
  <si>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</si>
  <si>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</si>
  <si>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</si>
  <si>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</si>
  <si>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</si>
  <si>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</si>
  <si>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</si>
  <si>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</si>
  <si>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</si>
  <si>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</si>
  <si>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</si>
  <si>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</si>
  <si>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</si>
  <si>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</si>
  <si>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</si>
  <si>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</si>
  <si>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</si>
  <si>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</si>
  <si>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</si>
  <si>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</si>
  <si>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</si>
  <si>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</si>
  <si>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</si>
  <si>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</si>
  <si>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</si>
  <si>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</si>
  <si>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</si>
  <si>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</si>
  <si>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</si>
  <si>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</si>
  <si>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</si>
  <si>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</si>
  <si>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</si>
  <si>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</si>
  <si>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</si>
  <si>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</si>
  <si>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</si>
  <si>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</si>
  <si>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</si>
  <si>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</si>
  <si>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</si>
  <si>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</si>
  <si>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</si>
  <si>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</si>
  <si>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</si>
  <si>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</si>
  <si>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</si>
  <si>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</si>
  <si>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</si>
  <si>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</si>
  <si>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</si>
  <si>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</si>
  <si>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</si>
  <si>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</si>
  <si>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</si>
  <si>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</si>
  <si>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</si>
  <si>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</si>
  <si>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</si>
  <si>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</si>
  <si>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</si>
  <si>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</si>
  <si>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</si>
  <si>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</si>
  <si>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</si>
  <si>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</si>
  <si>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</si>
  <si>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</si>
  <si>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</si>
  <si>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</si>
  <si>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</si>
  <si>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</si>
  <si>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</si>
  <si>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</si>
  <si>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</si>
  <si>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</si>
  <si>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</si>
  <si>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</si>
  <si>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</si>
  <si>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</si>
  <si>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</si>
  <si>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</si>
  <si>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</si>
  <si>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</si>
  <si>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</si>
  <si>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</si>
  <si>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</si>
  <si>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</si>
  <si>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</si>
  <si>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</si>
  <si>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</si>
  <si>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</si>
  <si>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</si>
  <si>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</si>
  <si>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</si>
  <si>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</si>
  <si>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</si>
  <si>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</si>
  <si>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</si>
  <si>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</si>
  <si>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</si>
  <si>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</si>
  <si>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</si>
  <si>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</si>
  <si>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</si>
  <si>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</si>
  <si>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</si>
  <si>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</si>
  <si>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</si>
  <si>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</si>
  <si>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</si>
  <si>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</si>
  <si>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</si>
  <si>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</si>
  <si>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</si>
  <si>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</si>
  <si>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</si>
  <si>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</si>
  <si>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</si>
  <si>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</si>
  <si>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</si>
  <si>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</si>
  <si>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</si>
  <si>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</si>
  <si>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</si>
  <si>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</si>
  <si>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</si>
  <si>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</si>
  <si>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</si>
  <si>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</si>
  <si>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</si>
  <si>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</si>
  <si>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</si>
  <si>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</si>
  <si>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</si>
  <si>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</si>
  <si>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</si>
  <si>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</si>
  <si>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</si>
  <si>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</si>
  <si>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</si>
  <si>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</si>
  <si>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</si>
  <si>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</si>
  <si>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</si>
  <si>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</si>
  <si>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</si>
  <si>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</si>
  <si>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</si>
  <si>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</si>
  <si>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</si>
  <si>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</si>
  <si>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</si>
  <si>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</si>
  <si>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</si>
  <si>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</si>
  <si>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</si>
  <si>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</si>
  <si>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</si>
  <si>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</si>
  <si>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</si>
  <si>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</si>
  <si>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</si>
  <si>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</si>
  <si>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</si>
  <si>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</si>
  <si>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</si>
  <si>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</si>
  <si>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</si>
  <si>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</si>
  <si>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</si>
  <si>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</si>
  <si>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</si>
  <si>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</si>
  <si>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</si>
  <si>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</si>
  <si>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</si>
  <si>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</si>
  <si>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</si>
  <si>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</si>
  <si>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</si>
  <si>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</si>
  <si>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</si>
  <si>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</si>
  <si>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</si>
  <si>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</si>
  <si>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</si>
  <si>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</si>
  <si>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</si>
  <si>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</si>
  <si>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</si>
  <si>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</si>
  <si>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</si>
  <si>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</si>
  <si>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</si>
  <si>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</si>
  <si>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</si>
  <si>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</si>
  <si>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</si>
  <si>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</si>
  <si>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</si>
  <si>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</si>
  <si>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</si>
  <si>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</si>
  <si>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</si>
  <si>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</si>
  <si>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</si>
  <si>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</si>
  <si>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</si>
  <si>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</si>
  <si>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</si>
  <si>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</si>
  <si>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</si>
  <si>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</si>
  <si>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</si>
  <si>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</si>
  <si>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</si>
  <si>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</si>
  <si>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</si>
  <si>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</si>
  <si>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</si>
  <si>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</si>
  <si>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</si>
  <si>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</si>
  <si>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</si>
  <si>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</si>
  <si>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</si>
  <si>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</si>
  <si>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</si>
  <si>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</si>
  <si>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</si>
  <si>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</si>
  <si>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</si>
  <si>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</si>
  <si>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</si>
  <si>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</si>
  <si>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</si>
  <si>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</si>
  <si>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</si>
  <si>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</si>
  <si>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</si>
  <si>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</si>
  <si>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</si>
  <si>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</si>
  <si>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</si>
  <si>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</si>
  <si>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</si>
  <si>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</si>
  <si>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</si>
  <si>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</si>
  <si>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</si>
  <si>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</si>
  <si>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</si>
  <si>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</si>
  <si>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</si>
  <si>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</si>
  <si>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</si>
  <si>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</si>
  <si>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</si>
  <si>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</si>
  <si>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</si>
  <si>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</si>
  <si>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</si>
  <si>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</si>
  <si>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</si>
  <si>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</si>
  <si>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</si>
  <si>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</si>
  <si>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</si>
  <si>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</si>
  <si>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</si>
  <si>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</si>
  <si>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</si>
  <si>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</si>
  <si>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</si>
  <si>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</si>
  <si>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</si>
  <si>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</si>
  <si>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</si>
  <si>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</si>
  <si>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</si>
  <si>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</si>
  <si>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</si>
  <si>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</si>
  <si>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</si>
  <si>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</si>
  <si>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</si>
  <si>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</si>
  <si>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</si>
  <si>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</si>
  <si>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</si>
  <si>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</si>
  <si>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</si>
  <si>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</si>
  <si>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</si>
  <si>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</si>
  <si>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</si>
  <si>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</si>
  <si>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</si>
  <si>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</si>
  <si>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</si>
  <si>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</si>
  <si>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</si>
  <si>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</si>
  <si>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</si>
  <si>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</si>
  <si>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</si>
  <si>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</si>
  <si>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</si>
  <si>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</si>
  <si>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</si>
  <si>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</si>
  <si>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</si>
  <si>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</si>
  <si>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</si>
  <si>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</si>
  <si>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</si>
  <si>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</si>
  <si>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</si>
  <si>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</si>
  <si>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</si>
  <si>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</si>
  <si>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</si>
  <si>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</si>
  <si>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</si>
  <si>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</si>
  <si>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</si>
  <si>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</si>
  <si>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</si>
  <si>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</si>
  <si>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</si>
  <si>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</si>
  <si>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</si>
  <si>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</si>
  <si>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</si>
  <si>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</si>
  <si>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</si>
  <si>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</si>
  <si>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</si>
  <si>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</si>
  <si>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</si>
  <si>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</si>
  <si>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</si>
  <si>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</si>
  <si>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</si>
  <si>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</si>
  <si>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</si>
  <si>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</si>
  <si>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</si>
  <si>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</si>
  <si>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</si>
  <si>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</si>
  <si>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</si>
  <si>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</si>
  <si>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</si>
  <si>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</si>
  <si>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</si>
  <si>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</si>
  <si>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</si>
  <si>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</si>
  <si>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</si>
  <si>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</si>
  <si>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</si>
  <si>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</si>
  <si>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</si>
  <si>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</si>
  <si>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</si>
  <si>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</si>
  <si>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</si>
  <si>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</si>
  <si>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</si>
  <si>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</si>
  <si>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</si>
  <si>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</si>
  <si>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</si>
  <si>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</si>
  <si>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</si>
  <si>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</si>
  <si>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</si>
  <si>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</si>
  <si>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</si>
  <si>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</si>
  <si>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</si>
  <si>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</si>
  <si>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</si>
  <si>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</si>
  <si>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</si>
  <si>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</si>
  <si>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</si>
  <si>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</si>
  <si>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</si>
  <si>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</si>
  <si>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</si>
  <si>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</si>
  <si>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</si>
  <si>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</si>
  <si>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</si>
  <si>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</si>
  <si>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</si>
  <si>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</si>
  <si>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</si>
  <si>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</si>
  <si>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</si>
  <si>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</si>
  <si>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</si>
  <si>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</si>
  <si>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</si>
  <si>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</si>
  <si>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</si>
  <si>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</si>
  <si>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</si>
  <si>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</si>
  <si>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</si>
  <si>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</si>
  <si>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</si>
  <si>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</si>
  <si>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</si>
  <si>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</si>
  <si>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</si>
  <si>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</si>
  <si>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</si>
  <si>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</si>
  <si>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</si>
  <si>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</si>
  <si>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</si>
  <si>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</si>
  <si>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</si>
  <si>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</si>
  <si>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</si>
  <si>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</si>
  <si>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</si>
  <si>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</si>
  <si>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</si>
  <si>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</si>
  <si>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</si>
  <si>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</si>
  <si>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</si>
  <si>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</si>
  <si>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</si>
  <si>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</si>
  <si>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</si>
  <si>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</si>
  <si>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</si>
  <si>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</si>
  <si>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</si>
  <si>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</si>
  <si>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</si>
  <si>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</si>
  <si>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</si>
  <si>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</si>
  <si>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</si>
  <si>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</si>
  <si>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</si>
  <si>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</si>
  <si>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</si>
  <si>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</si>
  <si>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</si>
  <si>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</si>
  <si>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</si>
  <si>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</si>
  <si>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</si>
  <si>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</si>
  <si>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</si>
  <si>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</si>
  <si>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</si>
  <si>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</si>
  <si>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</si>
  <si>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</si>
  <si>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</si>
  <si>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</si>
  <si>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</si>
  <si>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</si>
  <si>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</si>
  <si>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</si>
  <si>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</si>
  <si>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</si>
  <si>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</si>
  <si>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</si>
  <si>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</si>
  <si>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</si>
  <si>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</si>
  <si>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</si>
  <si>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</si>
  <si>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</si>
  <si>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</si>
  <si>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</si>
  <si>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</si>
  <si>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</si>
  <si>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</si>
  <si>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</si>
  <si>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</si>
  <si>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</si>
  <si>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</si>
  <si>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</si>
  <si>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</si>
  <si>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</si>
  <si>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</si>
  <si>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</si>
  <si>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</si>
  <si>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</si>
  <si>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</si>
  <si>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</si>
  <si>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</si>
  <si>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</si>
  <si>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</si>
  <si>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</si>
  <si>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</si>
  <si>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</si>
  <si>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</si>
  <si>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</si>
  <si>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</si>
  <si>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</si>
  <si>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</si>
  <si>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</si>
  <si>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</si>
  <si>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</si>
  <si>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</si>
  <si>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</si>
  <si>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</si>
  <si>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</si>
  <si>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</si>
  <si>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</si>
  <si>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</si>
  <si>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</si>
  <si>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</si>
  <si>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</si>
  <si>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</si>
  <si>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</si>
  <si>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</si>
  <si>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</si>
  <si>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</si>
  <si>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</si>
  <si>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</si>
  <si>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</si>
  <si>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</si>
  <si>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</si>
  <si>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</si>
  <si>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</si>
  <si>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</si>
  <si>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</si>
  <si>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</si>
  <si>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</si>
  <si>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</si>
  <si>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</si>
  <si>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</si>
  <si>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</si>
  <si>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</si>
  <si>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</si>
  <si>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</si>
  <si>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</si>
  <si>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</si>
  <si>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</si>
  <si>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</si>
  <si>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</si>
  <si>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</si>
  <si>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</si>
  <si>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</si>
  <si>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</si>
  <si>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</si>
  <si>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</si>
  <si>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</si>
  <si>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</si>
  <si>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</si>
  <si>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</si>
  <si>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</si>
  <si>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</si>
  <si>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</si>
  <si>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</si>
  <si>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</si>
  <si>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</si>
  <si>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</si>
  <si>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</si>
  <si>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</si>
  <si>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</si>
  <si>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</si>
  <si>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</si>
  <si>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</si>
  <si>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</si>
  <si>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</si>
  <si>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</si>
  <si>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</si>
  <si>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</si>
  <si>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</si>
  <si>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</si>
  <si>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</si>
  <si>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</si>
  <si>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</si>
  <si>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</si>
  <si>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</si>
  <si>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</si>
  <si>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</si>
  <si>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</si>
  <si>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</si>
  <si>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</si>
  <si>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</si>
  <si>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</si>
  <si>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</si>
  <si>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</si>
  <si>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</si>
  <si>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</si>
  <si>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</si>
  <si>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</si>
  <si>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</si>
  <si>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</si>
  <si>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</si>
  <si>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</si>
  <si>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</si>
  <si>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</si>
  <si>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</si>
  <si>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</si>
  <si>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</si>
  <si>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</si>
  <si>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</si>
  <si>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</si>
  <si>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</si>
  <si>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</si>
  <si>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</si>
  <si>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</si>
  <si>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</si>
  <si>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</si>
  <si>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</si>
  <si>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</si>
  <si>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</si>
  <si>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</si>
  <si>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</si>
  <si>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</si>
  <si>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</si>
  <si>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</si>
  <si>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</si>
  <si>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</si>
  <si>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</si>
  <si>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</si>
  <si>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</si>
  <si>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</si>
  <si>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</si>
  <si>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</si>
  <si>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</si>
  <si>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</si>
  <si>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</si>
  <si>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</si>
  <si>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</si>
  <si>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</si>
  <si>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</si>
  <si>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</si>
  <si>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</si>
  <si>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</si>
  <si>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</si>
  <si>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</si>
  <si>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</si>
  <si>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</si>
  <si>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</si>
  <si>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</si>
  <si>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</si>
  <si>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</si>
  <si>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</si>
  <si>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</si>
  <si>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</si>
  <si>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</si>
  <si>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</si>
  <si>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</si>
  <si>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</si>
  <si>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</si>
  <si>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</si>
  <si>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</si>
  <si>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</si>
  <si>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</si>
  <si>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</si>
  <si>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</si>
  <si>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</si>
  <si>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</si>
  <si>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</si>
  <si>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</si>
  <si>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</si>
  <si>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</si>
  <si>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</si>
  <si>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</si>
  <si>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</si>
  <si>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</si>
  <si>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</si>
  <si>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</si>
  <si>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</si>
  <si>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</si>
  <si>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</si>
  <si>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</si>
  <si>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</si>
  <si>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</si>
  <si>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</si>
  <si>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</si>
  <si>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</si>
  <si>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</si>
  <si>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</si>
  <si>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</si>
  <si>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</si>
  <si>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</si>
  <si>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</si>
  <si>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</si>
  <si>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</si>
  <si>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</si>
  <si>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</si>
  <si>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</si>
  <si>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</si>
  <si>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</si>
  <si>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</si>
  <si>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</si>
  <si>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</si>
  <si>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</si>
  <si>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</si>
  <si>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</si>
  <si>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</si>
  <si>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</si>
  <si>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</si>
  <si>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</si>
  <si>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</si>
  <si>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</si>
  <si>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</si>
  <si>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</si>
  <si>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</si>
  <si>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</si>
  <si>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</si>
  <si>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</si>
  <si>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</si>
  <si>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</si>
  <si>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</si>
  <si>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</si>
  <si>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</si>
  <si>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</si>
  <si>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</si>
  <si>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</si>
  <si>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</si>
  <si>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</si>
  <si>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</si>
  <si>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</si>
  <si>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</si>
  <si>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</si>
  <si>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</si>
  <si>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</si>
  <si>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</si>
  <si>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</si>
  <si>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</si>
  <si>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</si>
  <si>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</si>
  <si>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</si>
  <si>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</si>
  <si>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</si>
  <si>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</si>
  <si>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</si>
  <si>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</si>
  <si>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</si>
  <si>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</si>
  <si>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</si>
  <si>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</si>
  <si>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</si>
  <si>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</si>
  <si>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</si>
  <si>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</si>
  <si>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</si>
  <si>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</si>
  <si>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</si>
  <si>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</si>
  <si>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</si>
  <si>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</si>
  <si>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</si>
  <si>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</si>
  <si>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</si>
  <si>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</si>
  <si>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</si>
  <si>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</si>
  <si>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</si>
  <si>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</si>
  <si>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</si>
  <si>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</si>
  <si>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</si>
  <si>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</si>
  <si>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</si>
  <si>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</si>
  <si>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</si>
  <si>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</si>
  <si>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</si>
  <si>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</si>
  <si>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</si>
  <si>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</si>
  <si>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</si>
  <si>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</si>
  <si>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</si>
  <si>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</si>
  <si>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</si>
  <si>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</si>
  <si>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</si>
  <si>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</si>
  <si>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</si>
  <si>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</si>
  <si>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</si>
  <si>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</si>
  <si>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</si>
  <si>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</si>
  <si>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</si>
  <si>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</si>
  <si>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</si>
  <si>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</si>
  <si>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</si>
  <si>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</si>
  <si>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</si>
  <si>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</si>
  <si>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</si>
  <si>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</si>
  <si>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</si>
  <si>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</si>
  <si>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</si>
  <si>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</si>
  <si>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</si>
  <si>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</si>
  <si>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</si>
  <si>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</si>
  <si>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</si>
  <si>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</si>
  <si>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</si>
  <si>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</si>
  <si>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</si>
  <si>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</si>
  <si>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</si>
  <si>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</si>
  <si>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</si>
  <si>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</si>
  <si>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</si>
  <si>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</si>
  <si>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</si>
  <si>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</si>
  <si>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</si>
  <si>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</si>
  <si>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</si>
  <si>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</si>
  <si>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</si>
  <si>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</si>
  <si>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</si>
  <si>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</si>
  <si>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</si>
  <si>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</si>
  <si>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</si>
  <si>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</si>
  <si>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</si>
  <si>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</si>
  <si>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</si>
  <si>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</si>
  <si>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</si>
  <si>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</si>
  <si>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</si>
  <si>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</si>
  <si>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</si>
  <si>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</si>
  <si>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</si>
  <si>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</si>
  <si>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</si>
  <si>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</si>
  <si>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</si>
  <si>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</si>
  <si>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</si>
  <si>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</si>
  <si>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</si>
  <si>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</si>
  <si>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</si>
  <si>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</si>
  <si>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</si>
  <si>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</si>
  <si>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</si>
  <si>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</si>
  <si>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</si>
  <si>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</si>
  <si>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</si>
  <si>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</si>
  <si>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</si>
  <si>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</si>
  <si>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</si>
  <si>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</si>
  <si>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</si>
  <si>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</si>
  <si>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</si>
  <si>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</si>
  <si>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</si>
  <si>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</si>
  <si>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</si>
  <si>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</si>
  <si>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</si>
  <si>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</si>
  <si>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</si>
  <si>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</si>
  <si>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</si>
  <si>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</si>
  <si>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</si>
  <si>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</si>
  <si>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</si>
  <si>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</si>
  <si>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</si>
  <si>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</si>
  <si>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</si>
  <si>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</si>
  <si>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</si>
  <si>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</si>
  <si>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</si>
  <si>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</si>
  <si>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</si>
  <si>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</si>
  <si>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</si>
  <si>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</si>
  <si>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</si>
  <si>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</si>
  <si>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</si>
  <si>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</si>
  <si>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</si>
  <si>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</si>
  <si>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</si>
  <si>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</si>
  <si>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</si>
  <si>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</si>
  <si>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</si>
  <si>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</si>
  <si>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</si>
  <si>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</si>
  <si>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</si>
  <si>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</si>
  <si>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</si>
  <si>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</si>
  <si>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</si>
  <si>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</si>
  <si>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</si>
  <si>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</si>
  <si>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</si>
  <si>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</si>
  <si>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</si>
  <si>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</si>
  <si>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</si>
  <si>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</si>
  <si>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</si>
  <si>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</si>
  <si>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</si>
  <si>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</si>
  <si>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</si>
  <si>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</si>
  <si>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</si>
  <si>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</si>
  <si>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</si>
  <si>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</si>
  <si>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</si>
  <si>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</si>
  <si>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</si>
  <si>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</si>
  <si>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</si>
  <si>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</si>
  <si>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</si>
  <si>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</si>
  <si>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</si>
  <si>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</si>
  <si>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</si>
  <si>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</si>
  <si>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</si>
  <si>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</si>
  <si>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</si>
  <si>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</si>
  <si>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</si>
  <si>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</si>
  <si>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</si>
  <si>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</si>
  <si>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</si>
  <si>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</si>
  <si>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</si>
  <si>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</si>
  <si>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</si>
  <si>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</si>
  <si>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</si>
  <si>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</si>
  <si>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</si>
  <si>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</si>
  <si>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</si>
  <si>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</si>
  <si>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</si>
  <si>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</si>
  <si>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</si>
  <si>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</si>
  <si>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</si>
  <si>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</si>
  <si>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</si>
  <si>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</si>
  <si>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</si>
  <si>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</si>
  <si>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</si>
  <si>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</si>
  <si>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</si>
  <si>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</si>
  <si>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</si>
  <si>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</si>
  <si>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</si>
  <si>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</si>
  <si>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</si>
  <si>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</si>
  <si>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</si>
  <si>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</si>
  <si>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</si>
  <si>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</si>
  <si>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</si>
  <si>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</si>
  <si>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</si>
  <si>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</si>
  <si>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</si>
  <si>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</si>
  <si>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</si>
  <si>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</si>
  <si>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</si>
  <si>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</si>
  <si>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</si>
  <si>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</si>
  <si>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</si>
  <si>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</si>
  <si>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</si>
  <si>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</si>
  <si>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</si>
  <si>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</si>
  <si>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</si>
  <si>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</si>
  <si>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</si>
  <si>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</si>
  <si>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</si>
  <si>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</si>
  <si>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</si>
  <si>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</si>
  <si>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</si>
  <si>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</si>
  <si>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</si>
  <si>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</si>
  <si>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</si>
  <si>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</si>
  <si>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</si>
  <si>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</si>
  <si>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</si>
  <si>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</si>
  <si>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</si>
  <si>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PCM-20251103-00001436</t>
  </si>
  <si>
    <t>35 m / traffic jam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</si>
  <si>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</si>
  <si>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</si>
  <si>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</si>
  <si>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</si>
  <si>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</si>
  <si>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</si>
  <si>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TT-20251103-00390 // NA</t>
  </si>
  <si>
    <t xml:space="preserve">ETA 70  mins </t>
  </si>
  <si>
    <t>PCM-20251103-00001435</t>
  </si>
  <si>
    <t xml:space="preserve">ETA 60 mins </t>
  </si>
  <si>
    <t>PCM-20251103-00001493</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</si>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</sst>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0" totalsRowShown="0" headerRowDxfId="31" dataDxfId="30" headerRowBorderDxfId="28" tableBorderDxfId="29">
  <autoFilter ref="A1:L3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1" totalsRowShown="0" headerRowDxfId="15" dataDxfId="14" headerRowBorderDxfId="12" tableBorderDxfId="13">
  <autoFilter ref="A1:L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301.8158630787002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45964.764288888888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45964.764288888888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45964.764288888888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45964.764288888888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45964.764288888888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45964.764288888888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45964.764288888888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45964.764288888888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45964.764288888888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45964.764288888888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45964.764288888888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45964.764288888888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45964.764288888888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45964.764288888888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45964.764288888888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45964.764288888888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45964.764288888888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45964.764288888888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45964.764288888888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45964.764288888888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45964.764288888888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45964.764288888888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45964.764288888888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45964.764288888888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45964.764288888888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45964.764288888888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45964.764288888888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45964.764288888888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45964.764288888888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45964.764288888888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45964.764288888888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45964.764288888888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45964.764288888888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45964.764288888888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45964.764288888888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45964.764288888888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45964.764288888888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45964.764288888888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45964.764288888888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45964.764288888888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45964.764288888888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45964.764288888888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45964.764288888888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45964.764288888888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45964.764288888888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45964.764288888888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45964.764288888888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45964.764288888888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45964.764288888888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45964.764288888888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45964.764288888888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45964.764288888888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45964.764288888888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45964.764288888888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45964.764288888888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45964.764288888888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45964.764288888888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45964.764288888888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45964.764288888888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45964.764288888888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45964.764288888888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45964.764288888888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45964.764288888888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45964.764288888888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45964.764288888888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45964.764288888888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45964.764288888888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45964.764288888888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45964.764288888888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45964.764288888888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45964.764288888888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45964.764288888888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45964.764288888888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45964.764288888888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45964.764288888888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45964.764288888888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45964.764288888888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45964.764288888888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45964.764288888888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45964.764288888888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45964.764288888888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45964.764288888888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45964.764288888888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45964.764288888888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45964.764288888888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45964.764288888888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45964.764288888888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45964.764288888888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45964.764288888888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45964.764288888888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45964.764288888888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45964.764288888888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45964.764288888888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45964.764288888888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45964.764288888888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45964.764288888888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45964.764288888888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45964.764288888888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45964.764288888888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45964.764288888888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45964.764288888888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45964.764288888888</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45964.764288888888</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929DE39F-ED8A-4E32-9D21-EE8E170FD98F}"/>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139.76445104166487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6.0222055555568659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45964.764288888888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45964.764288888888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45964.764288888888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45964.764288888888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45964.764288888888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45964.764288888888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45964.764288888888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45964.764288888888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45964.764288888888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45964.764288888888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45964.764288888888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45964.764288888888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45964.764288888888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45964.764288888888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45964.764288888888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45964.764288888888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45964.764288888888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45964.764288888888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45964.764288888888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45964.764288888888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45964.764288888888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45964.764288888888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45964.764288888888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45964.764288888888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45964.764288888888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45964.764288888888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45964.764288888888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45964.764288888888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45964.764288888888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45964.764288888888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45964.764288888888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45964.764288888888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45964.764288888888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45964.764288888888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45964.764288888888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45964.764288888888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45964.764288888888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45964.764288888888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45964.764288888888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45964.764288888888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45964.764288888888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45964.764288888888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45964.764288888888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45964.764288888888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45964.764288888888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45964.764288888888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45964.764288888888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45964.764288888888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45964.764288888888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45964.764288888888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45964.764288888888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45964.764288888888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45964.764288888888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45964.764288888888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45964.764288888888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45964.764288888888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45964.764288888888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45964.764288888888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45964.764288888888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45964.764288888888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45964.764288888888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45964.764288888888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45964.764288888888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45964.764288888888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45964.764288888888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45964.764288888888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45964.764288888888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45964.764288888888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45964.764288888888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45964.764288888888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45964.764288888888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45964.764288888888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45964.764288888888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45964.764288888888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45964.764288888888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45964.764288888888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45964.764288888888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45964.764288888888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45964.764288888888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45964.764288888888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45964.764288888888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45964.764288888888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45964.764288888888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45964.764288888888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45964.764288888888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45964.764288888888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45964.764288888888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45964.764288888888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45964.764288888888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45964.764288888888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45964.764288888888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45964.764288888888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45964.764288888888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45964.764288888888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45964.764288888888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45964.764288888888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45964.764288888888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45964.764288888888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45964.764288888888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45964.764288888888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45964.764288888888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45964.764288888888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45964.764288888888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45964.764288888888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45964.764288888888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45964.764288888888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45964.764288888888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45964.764288888888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45964.764288888888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45964.764288888888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45964.764288888888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45964.764288888888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45964.764288888888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45964.764288888888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45964.764288888888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45964.764288888888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45964.764288888888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45964.764288888888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45964.764288888888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45964.764288888888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45964.764288888888</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0.19704363425262272</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45964.764289004626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45964.764289004626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45964.764289004626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45964.764289004626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45964.764289004626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45964.764289004626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45964.764289004626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45964.764289004626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45964.764289004626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45964.764289004626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45964.764289004626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45964.764289004626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45964.764289004626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45964.764289004626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45964.764289004626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45964.764289004626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45964.764289004626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45964.764289004626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45964.764289004626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45964.764289004626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45964.764289004626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45964.764289004626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45964.764289004626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45964.764289004626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45964.764289004626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45964.764289004626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45964.764289004626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45964.764289004626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45964.764289004626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45964.764289004626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45964.764289004626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45964.764289004626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45964.764289004626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45964.764289004626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45964.764289004626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45964.764289004626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45964.764289004626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45964.764289004626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45964.764289004626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45964.764289004626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45964.764289004626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45964.764289004626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45964.764289004626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45964.764289004626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45964.764289004626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45964.764289004626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45964.764289004626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45964.764289004626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45964.764289004626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45964.764289004626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45964.764289004626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45964.764289004626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45964.764289004626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45964.764289004626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45964.764289004626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45964.764289004626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45964.764289004626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45964.764289004626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45964.764289004626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45964.764289004626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45964.764289004626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45964.764289004626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45964.764289004626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45964.764289004626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45964.764289004626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45964.764289004626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45964.764289004626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45964.764289004626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45964.764289004626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45964.764289004626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45964.764289004626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45964.764289004626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45964.764289004626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45964.764289004626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45964.764289004626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45964.764289004626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45964.764289004626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45964.764289004626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45964.764289004626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45964.764289004626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45964.764289004626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45964.764289004626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45964.764289004626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45964.764289004626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45964.764289004626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45964.764289004626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45964.764289004626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45964.764289004626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45964.764289004626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45964.764289004626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45964.764289004626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45964.764289004626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45964.764289004626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45964.764289004626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45964.764289004626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45964.764289004626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45964.764289004626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45964.764289004626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45964.764289004626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45964.764289004626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45964.764289004626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45964.764289004626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45964.764289004626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45964.764289004626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45964.764289004626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45964.764289004626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45964.764289004626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45964.764289004626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45964.764289004626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45964.764289004626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45964.764289004626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45964.764289004626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45964.764289004626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45964.764289004626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45964.764289004626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45964.764289004626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45964.764289004626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45964.764289004626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45964.764289004626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45964.764289004626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45964.764289004626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45964.764289004626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45964.764289004626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45964.764289004626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45964.764289004626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45964.764289004626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45964.764289004626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45964.764289004626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45964.764289004626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45964.764289004626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45964.764289004626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45964.764289004626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45964.764289004626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45964.764289004626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45964.764289004626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45964.764289004626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45964.764289004626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45964.764289004626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45964.764289004626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45964.764289004626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45964.764289004626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45964.764289004626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45964.764289004626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45964.764289004626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45964.764289004626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45964.764289004626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45964.764289004626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45964.764289004626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45964.764289004626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45964.764289004626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45964.764289004626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45964.764289004626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45964.764289004626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45964.764289004626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45964.764289004626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45964.764289004626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45964.764289004626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45964.764289004626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45964.764289004626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45964.764289004626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45964.764289004626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45964.764289004626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45964.764289004626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45964.764289004626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45964.764289004626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45964.764289004626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45964.764289004626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45964.764289004626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45964.764289004626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45964.764289004626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45964.764289004626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45964.764289004626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45964.764289004626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45964.764289004626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45964.764289004626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45964.764289004626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45964.764289004626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45964.764289004626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45964.764289004626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45964.764289004626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45964.764289004626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45964.764289004626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45964.764289004626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45964.764289004626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45964.764289004626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45964.764289004626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45964.764289004626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45964.764289004626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45964.764289004626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45964.764289004626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45964.764289004626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45964.764289004626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45964.764289004626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45964.764289004626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45964.764289004626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45964.764289004626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45964.764289004626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45964.764289004626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45964.764289004626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45964.764289004626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45964.764289004626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45964.764289004626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45964.764289004626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45964.764289004626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45964.764289004626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45964.764289004626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45964.764289004626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45964.764289004626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45964.764289004626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45964.764289004626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45964.764289004626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45964.764289004626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45964.764289004626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45964.764289004626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45964.764289004626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45964.764289004626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45964.764289004626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45964.764289004626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45964.764289004626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45964.764289004626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45964.764289004626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45964.764289004626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45964.764289004626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45964.764289004626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45964.764289004626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45964.764289004626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45964.764289004626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45964.764289004626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45964.764289004626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45964.764289004626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45964.764289004626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45964.764289004626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45964.764289004626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45964.764289004626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45964.764289004626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45964.764289004626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45964.764289004626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45964.764289004626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45964.764289004626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45964.764289004626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45964.764289004626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45964.764289004626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45964.764289004626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45964.764289004626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45964.764289004626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45964.764289004626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45964.764289004626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45964.764289004626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45964.764289004626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45964.764289004626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45964.764289004626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45964.764289004626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45964.764289004626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45964.764289004626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45964.764289004626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45964.764289004626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45964.764289004626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45964.764289004626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45964.764289004626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45964.764289004626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45964.764289004626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45964.764289004626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45964.764289004626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45964.764289004626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45964.764289004626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45964.764289004626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45964.764289004626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45964.764289004626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45964.764289004626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45964.764289004626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45964.764289004626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45964.764289004626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45964.764289004626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45964.764289004626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45964.764289004626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45964.764289004626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45964.764289004626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45964.764289004626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45964.764289004626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45964.764289004626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45964.764289004626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45964.764289004626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45964.764289004626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45964.764289004626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45964.764289004626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45964.764289004626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45964.764289004626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45964.764289004626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45964.764289004626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45964.764289004626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45964.764289004626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45964.764289004626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45964.764289004626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45964.764289004626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45964.764289004626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45964.764289004626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45964.764289004626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45964.764289004626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45964.764289004626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45964.764289004626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45964.764289004626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45964.764289004626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45964.764289004626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45964.764289004626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45964.764289004626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45964.764289004626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45964.764289004626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45964.764289004626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45964.764289004626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45964.764289004626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45964.764289004626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45964.764289004626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45964.764289004626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45964.764289004626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45964.764289004626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45964.764289004626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45964.764289004626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45964.764289004626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45964.764289004626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45964.764289004626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45964.764289004626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45964.764289004626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45964.764289004626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45964.764289004626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45964.764289004626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45964.764289004626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45964.764289004626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45964.764289004626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45964.764289004626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45964.764289004626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45964.764289004626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45964.764289004626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45964.764289004626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45964.764289004626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45964.764289004626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45964.764289004626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45964.764289004626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45964.764289004626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45964.764289004626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45964.764289004626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45964.764289004626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45964.764289004626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45964.764289004626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45964.764289004626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45964.764289004626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45964.764289004626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45964.764289004626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45964.764289004626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45964.764289004626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45964.764289004626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45964.764289004626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45964.764289004626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45964.764289004626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45964.764289004626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45964.764289004626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45964.764289004626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45964.764289004626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45964.764289004626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45964.764289004626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45964.764289004626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45964.764289004626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45964.764289004626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45964.764289004626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45964.764289004626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45964.764289004626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45964.764289004626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45964.764289004626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45964.764289004626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45964.764289004626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45964.764289004626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45964.764289004626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45964.764289004626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45964.764289004626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45964.764289004626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45964.764289004626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45964.764289004626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45964.764289004626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45964.764289004626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45964.764289004626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45964.764289004626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45964.764289004626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45964.764289004626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45964.764289004626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45964.764289004626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45964.764289004626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45964.764289004626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45964.764289004626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45964.764289004626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45964.764289004626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45964.764289004626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45964.764289004626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45964.764289004626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45964.764289004626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45964.764289004626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45964.764289004626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45964.764289004626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45964.764289004626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45964.764289004626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45964.764289004626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45964.764289004626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45964.764289004626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45964.764289004626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45964.764289004626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45964.764289004626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45964.764289004626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45964.764289004626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45964.764289004626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45964.764289004626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45964.764289004626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45964.764289004626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45964.764289004626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45964.764289004626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45964.764289004626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45964.764289004626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45964.764289004626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45964.764289004626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45964.764289004626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45964.764289004626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45964.764289004626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45964.764289004626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45964.764289004626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45964.764289004626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45964.764289004626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45964.764289004626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45964.764289004626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45964.764289004626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45964.764289004626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45964.764289004626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45964.764289004626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45964.764289004626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45964.764289004626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45964.764289004626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45964.764289004626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45964.764289004626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45964.764289004626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45964.764289004626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45964.764289004626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45964.764289004626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45964.764289004626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45964.764289004626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45964.764289004626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45964.764289004626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45964.764289004626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45964.764289004626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45964.764289004626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45964.764289004626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45964.764289004626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45964.764289004626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45964.764289004626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45964.764289004626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45964.764289004626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45964.764289004626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45964.764289004626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45964.764289004626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45964.764289004626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45964.764289004626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45964.764289004626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45964.764289004626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45964.764289004626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45964.764289004626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45964.764289004626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45964.764289004626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45964.764289004626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45964.764289004626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45964.764289004626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45964.764289004626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45964.764289004626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45964.764289004626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45964.764289004626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45964.764289004626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45964.764289004626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45964.764289004626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45964.764289004626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45964.764289004626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45964.764289004626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45964.764289004626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45964.764289004626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45964.764289004626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45964.764289004626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45964.764289004626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45964.764289004626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45964.764289004626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45964.764289004626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45964.764289004626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45964.764289004626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45964.764289004626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45964.764289004626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45964.764289004626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45964.764289004626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45964.764289004626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45964.764289004626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45964.764289004626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45964.764289004626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45964.764289004626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45964.764289004626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45964.764289004626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45964.764289004626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45964.764289004626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45964.764289004626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45964.764289004626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45964.764289004626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45964.764289004626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45964.764289004626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45964.764289004626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45964.764289004626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45964.764289004626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45964.764289004626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45964.764289004626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45964.764289004626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45964.764289004626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45964.764289004626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45964.764289004626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45964.764289004626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45964.764289004626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45964.764289004626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45964.764289004626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45964.764289004626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45964.764289004626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45964.764289004626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45964.764289004626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45964.764289004626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45964.764289004626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45964.764289004626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45964.764289004626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45964.764289004626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45964.764289004626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45964.764289004626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45964.764289004626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45964.764289004626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45964.764289004626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45964.764289004626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45964.764289004626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45964.764289004626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45964.764289004626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45964.764289004626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45964.764289004626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45964.764289004626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45964.764289004626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45964.764289004626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45964.764289004626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45964.764289004626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45964.764289004626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45964.764289004626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45964.764289004626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45964.764289004626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45964.764289004626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45964.764289004626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45964.764289004626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45964.764289004626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45964.764289004626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45964.764289004626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45964.764289004626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45964.764289004626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45964.764289004626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45964.764289004626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45964.764289004626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45964.764289004626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45964.764289004626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45964.764289004626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45964.764289004626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45964.764289004626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45964.764289004626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45964.764289004626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45964.764289004626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45964.764289004626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45964.764289004626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45964.764289004626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45964.764289004626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45964.764289004626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45964.764289004626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45964.764289004626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45964.764289004626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45964.764289004626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45964.764289004626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45964.764289004626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45964.764289004626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45964.764289004626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45964.764289004626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45964.764289004626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45964.764289004626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45964.764289004626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45964.764289004626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45964.764289004626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45964.764289004626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45964.764289004626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45964.764289004626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45964.764289004626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45964.764289004626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45964.764289004626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45964.764289004626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45964.764289004626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45964.764289004626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45964.764289004626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45964.764289004626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45964.764289004626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45964.764289004626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45964.764289004626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45964.764289004626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45964.764289004626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45964.764289004626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45964.764289004626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45964.764289004626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45964.764289004626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45964.764289004626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45964.764289004626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45964.764289004626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45964.764289004626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45964.764289004626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45964.764289004626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45964.764289004626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45964.764289004626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45964.764289004626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45964.764289004626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45964.764289004626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45964.764289004626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45964.764289004626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45964.764289004626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45964.764289004626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45964.764289004626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45964.764289004626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45964.764289004626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45964.764289004626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45964.764289004626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45964.764289004626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45964.764289004626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45964.764289004626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45964.764289004626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45964.764289004626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45964.764289004626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45964.764289004626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45964.764289004626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45964.764289004626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45964.764289004626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45964.764289004626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45964.764289004626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45964.764289004626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45964.764289004626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45964.764289004626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45964.764289004626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45964.764289004626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45964.764289004626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45964.764289004626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45964.764289004626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45964.764289004626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45964.764289004626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45964.764289004626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45964.764289004626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45964.764289004626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45964.764289004626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45964.764289004626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45964.764289004626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45964.764289004626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45964.764289004626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45964.764289004626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45964.764289004626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45964.764289004626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45964.764289004626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45964.764289004626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45964.764289004626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45964.764289004626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45964.764289004626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45964.764289004626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45964.764289004626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45964.764289004626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45964.764289004626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45964.764289004626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45964.764289004626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45964.764289004626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45964.764289004626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45964.764289004626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45964.764289004626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45964.764289004626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45964.764289004626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45964.764289004626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45964.764289004626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45964.764289004626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45964.764289004626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45964.764289004626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45964.764289004626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45964.764289004626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45964.764289004626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45964.764289004626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45964.764289004626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45964.764289004626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45964.764289004626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45964.764289004626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45964.764289004626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45964.764289004626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45964.764289004626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45964.764289004626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45964.764289004626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45964.764289004626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45964.764289004626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45964.764289004626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45964.764289004626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45964.764289004626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45964.764289004626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45964.764289004626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45964.764289004626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45964.764289004626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45964.764289004626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45964.764289004626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45964.764289004626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45964.764289004626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45964.764289004626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45964.764289004626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45964.764289004626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45964.764289004626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45964.764289004626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45964.764289004626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45964.764289004626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45964.764289004626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45964.764289004626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45964.764289004626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45964.764289004626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45964.764289004626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45964.764289004626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45964.764289004626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45964.764289004626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45964.764289004626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45964.764289004626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45964.764289004626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45964.764289004626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45964.764289004626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45964.764289004626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45964.764289004626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45964.764289004626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45964.764289004626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45964.764289004626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45964.764289004626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45964.764289004626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45964.764289004626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45964.764289004626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45964.764289004626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45964.764289004626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45964.764289004626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45964.764289004626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45964.764289004626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45964.764289004626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45964.764289004626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45964.764289004626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45964.764289004626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45964.764289004626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45964.764289004626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45964.764289004626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45964.764289004626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45964.764289004626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45964.764289004626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45964.764289004626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45964.764289004626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45964.764289004626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45964.764289004626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45964.764289004626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45964.764289004626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45964.764289004626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45964.764289004626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45964.764289004626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45964.764289004626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45964.764289004626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45964.764289004626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45964.764289004626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45964.764289004626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45964.764289004626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45964.764289004626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45964.764289004626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45964.764289004626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45964.764289004626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45964.764289004626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45964.764289004626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45964.764289004626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45964.764289004626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45964.764289004626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45964.764289004626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45964.764289004626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45964.764289004626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45964.764289004626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45964.764289004626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45964.764289004626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45964.764289004626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45964.764289004626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45964.764289004626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45964.764289004626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45964.764289004626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45964.764289004626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45964.764289004626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45964.764289004626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45964.764289004626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45964.764289004626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45964.764289004626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45964.764289004626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45964.764289004626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45964.764289004626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45964.764289004626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45964.764289004626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45964.764289004626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45964.764289004626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45964.764289004626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45964.764289004626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45964.764289004626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45964.764289004626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45964.764289004626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45964.764289004626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45964.764289004626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45964.764289004626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45964.764289004626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45964.764289004626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45964.764289004626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45964.764289004626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45964.764289004626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45964.764289004626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45964.764289004626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45964.764289004626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45964.764289004626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45964.764289004626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45964.764289004626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45964.764289004626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45964.764289004626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45964.764289004626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45964.764289004626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45964.764289004626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45964.764289004626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45964.764289004626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45964.764289004626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45964.764289004626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45964.764289004626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45964.764289004626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45964.764289004626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45964.764289004626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45964.764289004626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45964.764289004626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45964.764289004626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45964.764289004626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45964.764289004626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45964.764289004626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45964.764289004626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45964.764289004626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45964.764289004626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45964.764289004626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45964.764289004626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45964.764289004626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45964.764289004626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45964.764289004626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45964.764289004626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45964.764289004626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45964.764289004626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45964.764289004626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45964.764289004626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45964.764289004626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45964.764289004626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45964.764289004626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45964.764289004626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45964.764289004626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45964.764289004626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45964.764289004626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45964.764289004626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45964.764289004626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45964.764289004626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45964.764289004626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45964.764289004626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45964.764289004626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45964.764289004626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45964.764289004626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45964.764289004626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45964.764289004626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45964.764289004626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45964.764289004626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45964.764289004626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45964.764289004626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45964.764289004626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45964.764289004626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45964.764289004626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45964.764289004626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45964.764289004626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45964.764289004626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45964.764289004626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45964.764289004626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45964.764289004626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45964.764289004626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45964.764289004626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45964.764289004626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45964.764289004626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45964.764289004626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45964.764289004626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45964.764289004626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45964.764289004626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45964.764289004626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45964.764289004626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45964.764289004626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45964.764289004626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45964.764289004626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45964.764289004626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45964.764289004626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45964.764289004626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45964.764289004626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45964.764289004626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45964.764289004626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45964.764289004626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45964.764289004626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45964.764289004626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45964.764289004626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45964.764289004626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45964.764289004626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45964.764289004626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45964.764289004626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45964.764289004626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45964.764289004626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45964.764289004626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45964.764289004626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45964.764289004626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45964.764289004626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45964.764289004626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45964.764289004626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45964.764289004626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45964.764289004626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45964.764289004626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45964.764289004626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45964.764289004626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45964.764289004626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45964.764289004626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45964.764289004626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45964.764289004626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45964.764289004626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45964.764289004626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45964.764289004626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45964.764289004626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45964.764289004626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45964.764289004626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45964.764289004626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45964.764289004626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45964.764289004626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45964.764289004626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45964.764289004626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45964.764289004626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45964.764289004626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45964.764289004626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45964.764289004626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45964.764289004626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45964.764289004626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45964.764289004626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45964.764289004626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45964.764289004626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45964.764289004626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45964.764289004626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45964.764289004626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45964.764289004626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45964.764289004626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45964.764289004626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45964.764289004626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45964.764289004626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45964.764289004626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45964.764289004626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45964.764289004626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45964.764289004626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45964.764289004626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45964.764289004626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45964.764289004626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45964.764289004626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45964.764289004626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45964.764289004626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45964.764289004626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45964.764289004626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45964.764289004626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45964.764289004626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45964.764289004626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45964.764289004626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45964.764289004626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45964.764289004626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45964.764289004626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45964.764289004626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45964.764289004626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45964.764289004626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45964.764289004626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45964.764289004626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45964.764289004626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45964.764289004626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45964.764289004626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45964.764289004626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45964.764289004626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45964.764289004626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45964.764289004626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45964.764289004626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45964.764289004626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45964.764289004626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45964.764289004626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45964.764289004626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45964.764289004626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45964.764289004626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45964.764289004626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45964.764289004626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45964.764289004626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45964.764289004626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45964.764289004626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45964.764289004626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45964.764289004626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45964.764289004626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45964.764289004626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45964.764289004626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45964.764289004626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45964.764289004626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45964.764289004626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45964.764289004626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45964.764289004626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45964.764289004626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45964.764289004626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45964.764289004626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45964.764289004626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45964.764289004626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45964.764289004626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45964.764289004626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45964.764289004626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45964.764289004626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45964.764289004626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45964.764289004626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45964.764289004626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45964.764289004626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45964.764289004626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45964.764289004626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45964.764289004626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45964.764289004626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45964.764289004626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45964.764289004626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45964.764289004626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45964.764289004626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45964.764289004626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45964.764289004626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45964.764289004626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45964.764289004626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45964.764289004626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45964.764289004626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45964.764289004626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45964.764289004626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45964.764289004626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45964.764289004626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45964.764289004626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45964.764289004626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45964.764289004626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45964.764289004626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45964.764289004626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45964.764289004626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45964.764289004626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45964.764289004626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45964.764289004626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45964.764289004626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45964.764289004626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45964.764289004626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45964.764289004626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45964.764289004626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45964.764289004626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45964.764289004626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45964.764289004626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45964.764289004626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45964.764289004626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45964.764289004626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45964.764289004626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45964.764289004626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45964.764289004626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45964.764289004626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45964.764289004626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45964.764289004626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45964.764289004626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45964.764289004626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45964.764289004626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45964.764289004626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45964.764289004626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45964.764289004626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45964.764289004626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45964.764289004626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45964.764289004626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45964.764289004626</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261.28357129629148</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3</v>
      </c>
      <c r="D3" s="120" t="s">
        <v>29054</v>
      </c>
      <c r="E3" s="97" t="s">
        <v>39100</v>
      </c>
      <c r="F3" s="122">
        <v>45964.70208333333</v>
      </c>
      <c r="G3" s="123">
        <f ca="1">IFERROR(NOW()-F3,"")</f>
        <v>6.2205671296396758E-2</v>
      </c>
      <c r="H3" s="122">
        <v>45964.685196759259</v>
      </c>
      <c r="I3" s="118" t="str">
        <f>IFERROR(VLOOKUP(D3,DB!A:F,6,0),"")</f>
        <v>SCECO</v>
      </c>
      <c r="J3" s="118" t="str">
        <f>IFERROR(VLOOKUP(D3,DB!A:G,7,0),"")</f>
        <v>Dead+Dead</v>
      </c>
      <c r="K3" s="124" t="s">
        <v>39112</v>
      </c>
      <c r="L3" s="120" t="str">
        <f>IFERROR(VLOOKUP(D3,DB!A:I,9,0),"")</f>
        <v>Latis</v>
      </c>
    </row>
    <row r="4" spans="1:16" ht="15" customHeight="1">
      <c r="A4" s="118"/>
      <c r="B4" s="118" t="str">
        <f>IFERROR(VLOOKUP(D4,DB!A:K,11,0),"")</f>
        <v/>
      </c>
      <c r="C4" s="119"/>
      <c r="D4" s="120"/>
      <c r="E4" s="97"/>
      <c r="F4" s="122"/>
      <c r="G4" s="123">
        <f ca="1">IFERROR(NOW()-F4,"")</f>
        <v>45964.764289004626</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45964.764289004626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45964.764289004626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45964.764289004626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45964.764289004626</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121"/>
      <c r="F9" s="122"/>
      <c r="G9" s="123">
        <f ca="1">IFERROR(NOW()-F9,"")</f>
        <v>45964.764289004626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45964.764289004626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45964.764289004626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45964.764289004626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45964.764289004626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45964.764289004626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45964.764289004626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45964.764289004626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45964.764289004626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45964.764289004626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45964.764289004626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45964.764289004626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45964.764289004626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45964.764289004626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45964.764289004626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45964.764289004626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45964.764289004626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45964.764289004626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45964.764289004626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45964.764289004626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45964.764289004626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45964.764289004626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45964.764289004626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45964.764289004626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45964.764289004626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45964.764289004626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45964.764289004626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45964.764289004626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45964.764289004626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45964.764289004626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45964.764289004626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45964.764289004626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45964.764289004626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45964.764289004626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45964.764289004626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45964.764289004626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45964.764289004626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45964.764289004626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45964.764289004626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45964.764289004626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45964.764289004626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45964.764289004626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45964.764289004626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45964.764289004626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45964.764289004626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45964.764289004626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45964.764289004626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45964.764289004626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45964.764289004626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45964.764289004626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45964.764289004626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45964.764289004626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45964.764289004626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45964.764289004626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45964.764289004626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45964.764289004626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45964.764289004626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45964.764289004626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45964.764289004626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45964.764289004626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45964.764289004626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45964.764289004626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45964.764289004626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45964.764289004626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45964.764289004626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45964.764289004626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45964.764289004626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45964.764289004626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45964.764289004626</v>
      </c>
      <c r="H77" s="122"/>
      <c r="I77" s="118" t="str">
        <f>IFERROR(VLOOKUP(D77,DB!A:F,6,0),"")</f>
        <v/>
      </c>
      <c r="J77" s="118" t="str">
        <f>IFERROR(VLOOKUP(D77,DB!A:G,7,0),"")</f>
        <v/>
      </c>
      <c r="K77" s="124"/>
      <c r="L77" s="120" t="str">
        <f>IFERROR(VLOOKUP(D77,DB!A:I,9,0),"")</f>
        <v/>
      </c>
    </row>
    <row r="78" spans="1:12" ht="15" customHeight="1">
      <c r="A78" s="125"/>
      <c r="B78" s="125" t="str">
        <f>IFERROR(VLOOKUP(D78,DB!A:K,11,0),"")</f>
        <v/>
      </c>
      <c r="C78" s="126"/>
      <c r="D78" s="127"/>
      <c r="E78" s="128"/>
      <c r="F78" s="129"/>
      <c r="G78" s="130">
        <f ca="1">IFERROR(NOW()-F78,"")</f>
        <v>45964.764289004626</v>
      </c>
      <c r="H78" s="129"/>
      <c r="I78" s="125" t="str">
        <f>IFERROR(VLOOKUP(D78,DB!A:F,6,0),"")</f>
        <v/>
      </c>
      <c r="J78" s="125" t="str">
        <f>IFERROR(VLOOKUP(D78,DB!A:G,7,0),"")</f>
        <v/>
      </c>
      <c r="K78" s="131"/>
      <c r="L78" s="127" t="str">
        <f>IFERROR(VLOOKUP(D78,DB!A:I,9,0),"")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8"/>
  <sheetViews>
    <sheetView tabSelected="1"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72.932228703699366</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38.57541157407104</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16.103177777775272</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45964.764288888888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45964.764288888888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45964.764288888888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45964.764288888888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45964.764288888888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45964.764288888888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45964.764288888888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45964.764288888888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45964.764288888888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45964.764288888888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45964.764288888888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45964.764288888888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45964.764288888888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45964.764288888888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45964.764288888888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45964.764288888888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45964.764288888888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45964.764288888888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45964.764288888888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45964.764288888888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45964.764288888888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45964.764288888888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45964.764288888888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45964.764288888888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45964.764288888888</v>
      </c>
      <c r="H29" s="152"/>
      <c r="I29" s="151" t="str">
        <f>IFERROR(VLOOKUP(D29,DB!A:F,6,0),"")</f>
        <v/>
      </c>
      <c r="J29" s="151" t="str">
        <f>IFERROR(VLOOKUP(D29,DB!A:G,7,0),"")</f>
        <v/>
      </c>
      <c r="K29" s="151"/>
      <c r="L29" s="151" t="str">
        <f>IFERROR(VLOOKUP(D29,DB!A:I,9,0),"")</f>
        <v/>
      </c>
    </row>
    <row r="30" spans="1:12" ht="15">
      <c r="A30" s="157"/>
      <c r="B30" s="157" t="str">
        <f>IFERROR(VLOOKUP(D30,DB!A:K,11,0),"")</f>
        <v/>
      </c>
      <c r="C30" s="157"/>
      <c r="D30" s="157"/>
      <c r="E30" s="157"/>
      <c r="F30" s="158"/>
      <c r="G30" s="159">
        <f ca="1">IFERROR(NOW()-F30,"")</f>
        <v>45964.764288888888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45964.764288888888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45964.764288888888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45964.764288888888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45964.764288888888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45964.764288888888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45964.764288888888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45964.764288888888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45964.764288888888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45964.764288888888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45964.764288888888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45964.764288888888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45964.764288888888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45964.764288888888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45964.764288888888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45964.764288888888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45964.764288888888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45964.764288888888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45964.764288888888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45964.764288888888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45964.764288888888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45964.764288888888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45964.764288888888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45964.764288888888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45964.764288888888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45964.764288888888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45964.764288888888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45964.764288888888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45964.764288888888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45964.764288888888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45964.764288888888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45964.764288888888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45964.764288888888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45964.764288888888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45964.764288888888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45964.764288888888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45964.764288888888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45964.764288888888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45964.764288888888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45964.764288888888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45964.764288888888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45964.764288888888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45964.764288888888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45964.764288888888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45964.764288888888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45964.764288888888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45964.764288888888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45964.764288888888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45964.764288888888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45964.764288888888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45964.764288888888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45964.764288888888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45964.764288888888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45964.764288888888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45964.764288888888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45964.764288888888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45964.764288888888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45964.764288888888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45964.764288888888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45964.764288888888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45964.764288888888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45964.764288888888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45964.764288888888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45964.764288888888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45964.764288888888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45964.764288888888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45964.764288888888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45964.764288888888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45964.764288888888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45964.764288888888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45964.764288888888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45964.764288888888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45964.764288888888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45964.764288888888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45964.764288888888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45964.764288888888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45964.764288888888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45964.764288888888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45964.764288888888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45964.764288888888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45964.764288888888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45964.764288888888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45964.764288888888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45964.764288888888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45964.764288888888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45964.764288888888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45964.764288888888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45964.764288888888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45964.764288888888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45964.764288888888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45964.764288888888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45964.764288888888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45964.764288888888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45964.764288888888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45964.764288888888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45964.764288888888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45964.764288888888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45964.764288888888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45964.764288888888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45964.764288888888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45964.764288888888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45964.764288888888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45964.764288888888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45964.764288888888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45964.764288888888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45964.764288888888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45964.764288888888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45964.764288888888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45964.764288888888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45964.764288888888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45964.764288888888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45964.764288888888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45964.764288888888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45964.764288888888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45964.764288888888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45964.764288888888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45964.764288888888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45964.764288888888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45964.764288888888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45964.764288888888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45964.764288888888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45964.764288888888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45964.764288888888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45964.764288888888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45964.764288888888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45964.764288888888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45964.764288888888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45964.764288888888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45964.764288888888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45964.764288888888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45964.764288888888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45964.764288888888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45964.764288888888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45964.764288888888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45964.764288888888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45964.764288888888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45964.764288888888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45964.764288888888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45964.764288888888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45964.764288888888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45964.764288888888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45964.764288888888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45964.764288888888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45964.764288888888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45964.764288888888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45964.764288888888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45964.764288888888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45964.764288888888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45964.764288888888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45964.764288888888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45964.764288888888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45964.764288888888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45964.764288888888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45964.764288888888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45964.764288888888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45964.764288888888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45964.764288888888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45964.764288888888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45964.764288888888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45964.764288888888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45964.764288888888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45964.764288888888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45964.764288888888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45964.764288888888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45964.764288888888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45964.764288888888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45964.764288888888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45964.764288888888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45964.764288888888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45964.764288888888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45964.764288888888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45964.764288888888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45964.764288888888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45964.764288888888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45964.764288888888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45964.764288888888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45964.764288888888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45964.764288888888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45964.764288888888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45964.764288888888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45964.764288888888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45964.764288888888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45964.764288888888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45964.764288888888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45964.764288888888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45964.764288888888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45964.764288888888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45964.764288888888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45964.764288888888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45964.764288888888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45964.764288888888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45964.764288888888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45964.764288888888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45964.764288888888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45964.764288888888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45964.764288888888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45964.764288888888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45964.764288888888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45964.764288888888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45964.764288888888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45964.764288888888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45964.764288888888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45964.764288888888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45964.764288888888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45964.764288888888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45964.764288888888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45964.764288888888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45964.764288888888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45964.764288888888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45964.764288888888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45964.764288888888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45964.764288888888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45964.764288888888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45964.764288888888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45964.764288888888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45964.764288888888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45964.764288888888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45964.764288888888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45964.764288888888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45964.764288888888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45964.764288888888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45964.764288888888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45964.764288888888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45964.764288888888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45964.764288888888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45964.764288888888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45964.764288888888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45964.764288888888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45964.764288888888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45964.764288888888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45964.764288888888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45964.764288888888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45964.764288888888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45964.764288888888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45964.764288888888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45964.764288888888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45964.764288888888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45964.764288888888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45964.764288888888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45964.764288888888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45964.764288888888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45964.764288888888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45964.764288888888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45964.764288888888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45964.764288888888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45964.764288888888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45964.764288888888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45964.764288888888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45964.764288888888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45964.764288888888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45964.764288888888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45964.764288888888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45964.764288888888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45964.764288888888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45964.764288888888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45964.764288888888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45964.764288888888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45964.764288888888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45964.764288888888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45964.764288888888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45964.764288888888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45964.764288888888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45964.764288888888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45964.764288888888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45964.764288888888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45964.764288888888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45964.764288888888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45964.764288888888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45964.764288888888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45964.764288888888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45964.764288888888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45964.764288888888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45964.764288888888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45964.764288888888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45964.764288888888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45964.764288888888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45964.764288888888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45964.764288888888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45964.764288888888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45964.764288888888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45964.764288888888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45964.764288888888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45964.764288888888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45964.764288888888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45964.764288888888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45964.764288888888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45964.764288888888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45964.764288888888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45964.764288888888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45964.764288888888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45964.764288888888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45964.764288888888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45964.764288888888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45964.764288888888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45964.764288888888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45964.764288888888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45964.764288888888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45964.764288888888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45964.764288888888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45964.764288888888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45964.764288888888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45964.764288888888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45964.764288888888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45964.764288888888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45964.764288888888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45964.764288888888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45964.764288888888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45964.764288888888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45964.764288888888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45964.764288888888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45964.764288888888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45964.764288888888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45964.764288888888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45964.764288888888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45964.764288888888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45964.764288888888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45964.764288888888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45964.764288888888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45964.764288888888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45964.764288888888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45964.764288888888</v>
      </c>
      <c r="H350" s="158"/>
      <c r="I350" s="157" t="str">
        <f>IFERROR(VLOOKUP(D350,DB!A:F,6,0),"")</f>
        <v/>
      </c>
      <c r="J350" s="157" t="str">
        <f>IFERROR(VLOOKUP(D350,DB!A:G,7,0),"")</f>
        <v/>
      </c>
      <c r="K350" s="157"/>
      <c r="L350" s="157" t="str">
        <f>IFERROR(VLOOKUP(D350,DB!A:I,9,0),"")</f>
        <v/>
      </c>
    </row>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60" ht="15"/>
    <row r="461" ht="15"/>
    <row r="463" ht="15"/>
    <row r="464" ht="15"/>
    <row r="465" ht="15"/>
    <row r="466" ht="15"/>
    <row r="468" ht="15"/>
    <row r="469" ht="15"/>
    <row r="476" ht="15"/>
    <row r="477" ht="15"/>
    <row r="478" ht="15"/>
    <row r="479" ht="15"/>
    <row r="480" ht="15"/>
    <row r="481" ht="15"/>
    <row r="484" ht="15"/>
    <row r="485" ht="15"/>
    <row r="486" ht="15"/>
    <row r="487" ht="15"/>
    <row r="488" ht="15"/>
    <row r="489" ht="15"/>
    <row r="490" ht="15"/>
    <row r="491" ht="15"/>
    <row r="492" ht="15"/>
    <row r="493" ht="15"/>
    <row r="494" ht="15"/>
    <row r="495"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1" ht="15"/>
    <row r="552" ht="15"/>
    <row r="589" ht="15"/>
    <row r="590" ht="15"/>
    <row r="591" ht="15"/>
    <row r="592" ht="15"/>
    <row r="593" ht="15"/>
    <row r="594" ht="15"/>
    <row r="595" ht="15"/>
    <row r="596" ht="15"/>
    <row r="597" ht="15"/>
    <row r="598"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3" ht="15"/>
    <row r="684"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888" ht="15"/>
    <row r="889" ht="15"/>
    <row r="890" ht="15"/>
    <row r="891" ht="15"/>
    <row r="892" ht="15"/>
    <row r="893" ht="15"/>
    <row r="899" ht="15"/>
    <row r="900" ht="15"/>
    <row r="901" ht="15"/>
    <row r="902" ht="15"/>
    <row r="903" ht="15"/>
    <row r="904" ht="15"/>
    <row r="905"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6" ht="15"/>
    <row r="957" ht="15"/>
    <row r="963" ht="15"/>
    <row r="964" ht="15"/>
    <row r="966" ht="15"/>
    <row r="967" ht="15"/>
    <row r="968" ht="15"/>
    <row r="969" ht="15"/>
    <row r="970" ht="15"/>
    <row r="971" ht="15"/>
    <row r="972" ht="15"/>
    <row r="974" ht="15"/>
    <row r="975" ht="15"/>
    <row r="976"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046" ht="15"/>
    <row r="1047" ht="15"/>
    <row r="1048" ht="15"/>
    <row r="1049"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11" ht="15"/>
    <row r="1112" ht="15"/>
    <row r="1115" ht="15"/>
    <row r="1116" ht="15"/>
    <row r="1117" ht="15"/>
    <row r="1118" ht="15"/>
    <row r="1119" ht="15"/>
    <row r="1120" ht="15"/>
    <row r="1121" ht="15"/>
    <row r="1122" ht="15"/>
    <row r="1125" ht="15"/>
    <row r="1126" ht="15"/>
    <row r="1127" ht="15"/>
    <row r="1128" ht="15"/>
    <row r="1129" ht="15"/>
    <row r="1130" ht="15"/>
    <row r="1131" ht="15"/>
    <row r="1132" ht="15"/>
    <row r="1133" ht="15"/>
    <row r="1134" ht="15"/>
    <row r="1135" ht="15"/>
    <row r="1136" ht="15"/>
    <row r="1138" ht="15"/>
    <row r="1139" ht="15"/>
    <row r="1140" ht="15"/>
    <row r="1143" ht="15"/>
    <row r="1145" ht="15"/>
    <row r="1147" ht="15"/>
    <row r="1150" ht="15"/>
    <row r="1151" ht="15"/>
    <row r="1152" ht="15"/>
    <row r="1154" ht="15"/>
    <row r="1156" ht="15"/>
    <row r="1157" ht="15"/>
    <row r="1158" ht="15"/>
    <row r="1159" ht="15"/>
    <row r="1160" ht="15"/>
    <row r="1162" ht="15"/>
    <row r="1163" ht="15"/>
    <row r="1164" ht="15"/>
    <row r="1165" ht="15"/>
    <row r="1167" ht="15"/>
    <row r="1169" ht="15"/>
    <row r="1170" ht="15"/>
    <row r="1172" ht="15"/>
    <row r="1173" ht="15"/>
    <row r="1174" ht="15"/>
    <row r="1175" ht="15"/>
    <row r="1177" ht="15"/>
    <row r="1179" ht="15"/>
    <row r="1180" ht="15"/>
    <row r="1181" ht="15"/>
    <row r="1182" ht="15"/>
    <row r="1184" ht="15"/>
    <row r="1185" ht="15"/>
    <row r="1186" ht="15"/>
    <row r="1187" ht="15"/>
    <row r="1188" ht="15"/>
    <row r="1189" ht="15"/>
    <row r="1190" ht="15"/>
    <row r="1193" ht="15"/>
    <row r="1195" ht="15"/>
    <row r="1196" ht="15"/>
    <row r="1197" ht="15"/>
    <row r="1198" ht="15"/>
    <row r="1199" ht="15"/>
    <row r="1200" ht="15"/>
    <row r="1201" ht="15"/>
    <row r="1202" ht="15"/>
    <row r="1205" ht="15"/>
    <row r="1206" ht="15"/>
    <row r="1208" ht="15"/>
    <row r="1210" ht="15"/>
    <row r="1211" ht="15"/>
    <row r="1212" ht="15"/>
    <row r="1213" ht="15"/>
    <row r="1214" ht="15"/>
    <row r="1218" ht="15"/>
    <row r="1219" ht="15"/>
    <row r="1221" ht="15"/>
    <row r="1222" ht="15"/>
    <row r="1225" ht="15"/>
    <row r="1226" ht="15"/>
    <row r="1230" ht="15"/>
    <row r="1237" ht="15"/>
    <row r="1239" ht="15"/>
    <row r="1240" ht="15"/>
    <row r="1241" ht="15"/>
    <row r="1248" ht="15"/>
    <row r="1249" ht="15"/>
    <row r="1253" ht="15"/>
    <row r="1254" ht="15"/>
    <row r="1258" ht="15"/>
  </sheetData>
  <dataValidations count="2">
    <dataValidation allowBlank="1" showInputMessage="1" showErrorMessage="1" sqref="E1" xr:uid="{920C6338-E771-4DAE-8C89-92A9093EA4DE}"/>
    <dataValidation type="list" allowBlank="1" showInputMessage="1" showErrorMessage="1" sqref="E2:E3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39119</v>
      </c>
      <c r="B2" s="169" t="str">
        <f>IFERROR(VLOOKUP(D2,DB!A:K,11,0),"")</f>
        <v>R6</v>
      </c>
      <c r="C2" s="170">
        <v>1</v>
      </c>
      <c r="D2" s="169" t="s">
        <v>37390</v>
      </c>
      <c r="E2" s="102" t="s">
        <v>39100</v>
      </c>
      <c r="F2" s="171"/>
      <c r="G2" s="115">
        <f t="shared" ref="G2:G11" ca="1" si="0">IFERROR(NOW()-F2,"-")</f>
        <v>45964.764288888888</v>
      </c>
      <c r="H2" s="171">
        <v>45964.65357638889</v>
      </c>
      <c r="I2" s="169" t="str">
        <f>IFERROR(VLOOKUP(D2,DB!A:F,6,0),"")</f>
        <v>Generator-SG</v>
      </c>
      <c r="J2" s="169" t="str">
        <f>IFERROR(VLOOKUP(D2,DB!A:G,7,0),"")</f>
        <v>Vandalized</v>
      </c>
      <c r="K2" s="172" t="s">
        <v>39120</v>
      </c>
      <c r="L2" s="173" t="str">
        <f>IFERROR(VLOOKUP(D2,DB!A:I,9,0),"")</f>
        <v>Latis</v>
      </c>
    </row>
    <row r="3" spans="1:16383" ht="31.5" customHeight="1">
      <c r="A3" s="175" t="s">
        <v>39121</v>
      </c>
      <c r="B3" s="169" t="str">
        <f>IFERROR(VLOOKUP(D3,DB!A:K,11,0),"")</f>
        <v>R6</v>
      </c>
      <c r="C3" s="170">
        <v>1</v>
      </c>
      <c r="D3" s="169" t="s">
        <v>38539</v>
      </c>
      <c r="E3" s="102" t="s">
        <v>39021</v>
      </c>
      <c r="F3" s="174">
        <v>45964.702245370368</v>
      </c>
      <c r="G3" s="115">
        <f t="shared" ca="1" si="0"/>
        <v>6.2043518519203644E-2</v>
      </c>
      <c r="H3" s="171">
        <v>45964.69672453704</v>
      </c>
      <c r="I3" s="169" t="str">
        <f>IFERROR(VLOOKUP(D3,DB!A:F,6,0),"")</f>
        <v>Generator-SG</v>
      </c>
      <c r="J3" s="169" t="str">
        <f>IFERROR(VLOOKUP(D3,DB!A:G,7,0),"")</f>
        <v>Vandalized</v>
      </c>
      <c r="K3" s="172" t="s">
        <v>39122</v>
      </c>
      <c r="L3" s="173" t="str">
        <f>IFERROR(VLOOKUP(D3,DB!A:I,9,0),"")</f>
        <v>Latis</v>
      </c>
    </row>
    <row r="4" spans="1:16383" ht="31.5" customHeight="1">
      <c r="A4" s="168" t="s">
        <v>39123</v>
      </c>
      <c r="B4" s="169" t="str">
        <f>IFERROR(VLOOKUP(D4,DB!A:K,11,0),"")</f>
        <v>R6</v>
      </c>
      <c r="C4" s="170">
        <v>2</v>
      </c>
      <c r="D4" s="169" t="s">
        <v>34827</v>
      </c>
      <c r="E4" s="102" t="s">
        <v>39021</v>
      </c>
      <c r="F4" s="171">
        <v>45964.717349537037</v>
      </c>
      <c r="G4" s="115">
        <f t="shared" ca="1" si="0"/>
        <v>4.6939351850596722E-2</v>
      </c>
      <c r="H4" s="171">
        <v>45964.706516203703</v>
      </c>
      <c r="I4" s="169" t="str">
        <f>IFERROR(VLOOKUP(D4,DB!A:F,6,0),"")</f>
        <v>SCECO</v>
      </c>
      <c r="J4" s="169" t="str">
        <f>IFERROR(VLOOKUP(D4,DB!A:G,7,0),"")</f>
        <v>Vandalized</v>
      </c>
      <c r="K4" s="172" t="s">
        <v>39124</v>
      </c>
      <c r="L4" s="173" t="str">
        <f>IFERROR(VLOOKUP(D4,DB!A:I,9,0),"")</f>
        <v>Latis</v>
      </c>
    </row>
    <row r="5" spans="1:16383" ht="31.5" customHeight="1">
      <c r="A5" s="168"/>
      <c r="B5" s="169" t="str">
        <f>IFERROR(VLOOKUP(D5,DB!A:K,11,0),"")</f>
        <v/>
      </c>
      <c r="C5" s="170"/>
      <c r="D5" s="169"/>
      <c r="E5" s="102"/>
      <c r="F5" s="171"/>
      <c r="G5" s="115">
        <f t="shared" ca="1" si="0"/>
        <v>45964.764288888888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45964.764288888888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45964.764288888888</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45964.764288888888</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45964.764288888888</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45964.764288888888</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45964.764288888888</v>
      </c>
      <c r="H11" s="171"/>
      <c r="I11" s="169" t="str">
        <f>IFERROR(VLOOKUP(D11,DB!A:F,6,0),"")</f>
        <v/>
      </c>
      <c r="J11" s="169" t="str">
        <f>IFERROR(VLOOKUP(D11,DB!A:G,7,0),"")</f>
        <v/>
      </c>
      <c r="K11" s="172"/>
      <c r="L11" s="173" t="str">
        <f>IFERROR(VLOOKUP(D11,DB!A:I,9,0),"")</f>
        <v/>
      </c>
    </row>
    <row r="12" spans="1:16383" ht="31.5" customHeight="1">
      <c r="A12" s="103"/>
      <c r="B12" s="102" t="str">
        <f>IFERROR(VLOOKUP(D12,DB!A:K,11,0),"")</f>
        <v/>
      </c>
      <c r="C12" s="104"/>
      <c r="D12" s="102"/>
      <c r="E12" s="105"/>
      <c r="F12" s="106"/>
      <c r="G12" s="76">
        <f ca="1">IFERROR(NOW()-F12,"-")</f>
        <v>45964.764288888888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45964.764288888888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45964.764288888888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45964.764288888888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45964.764288888888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45964.764288888888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45964.764288888888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45964.764288888888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45964.764288888888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45964.764288888888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45964.764288888888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45964.764288888888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45964.764288888888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45964.764288888888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45964.764288888888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45964.764288888888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45964.764288888888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45964.764288888888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45964.764288888888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45964.764288888888</v>
      </c>
      <c r="H31" s="106"/>
      <c r="I31" s="102" t="str">
        <f>IFERROR(VLOOKUP(D31,DB!A:F,6,0),"")</f>
        <v/>
      </c>
      <c r="J31" s="101" t="str">
        <f>IFERROR(VLOOKUP(D31,DB!A:G,7,0),"")</f>
        <v/>
      </c>
      <c r="K31" s="107"/>
      <c r="L31" s="108" t="str">
        <f>IFERROR(VLOOKUP(D31,DB!A:I,9,0),"")</f>
        <v/>
      </c>
    </row>
  </sheetData>
  <dataValidations count="2">
    <dataValidation allowBlank="1" showInputMessage="1" showErrorMessage="1" sqref="E1" xr:uid="{380493DB-286A-4683-AF55-C78F04945A49}"/>
    <dataValidation type="list" allowBlank="1" showInputMessage="1" showErrorMessage="1" sqref="E2:E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2025-11-03T15:20:44Z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