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424" documentId="120_S{2AC9BD13-BADA-5192-A53E-5A8FF88502F6}" xr6:coauthVersionLast="47" xr6:coauthVersionMax="47" xr10:uidLastSave="{F5D0D038-B2A3-43B2-BCAC-3EB3A12638F9}"/>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1" i="4" l="1"/>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2" i="5"/>
  <c r="B3" i="5"/>
  <c r="B4" i="5"/>
  <c r="B5" i="5"/>
  <c r="B6" i="5"/>
  <c r="B7"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G7" i="5"/>
  <c r="B5" i="2"/>
  <c r="G5" i="2"/>
  <c r="I5" i="2"/>
  <c r="J5" i="2"/>
  <c r="L5"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J80" i="2"/>
  <c r="J81" i="2"/>
  <c r="J82" i="2"/>
  <c r="J83" i="2"/>
  <c r="J84" i="2"/>
  <c r="J85" i="2"/>
  <c r="J86" i="2"/>
  <c r="J87" i="2"/>
  <c r="J88" i="2"/>
  <c r="J89" i="2"/>
  <c r="J90" i="2"/>
  <c r="J91" i="2"/>
  <c r="J92" i="2"/>
  <c r="J93" i="2"/>
  <c r="J94" i="2"/>
  <c r="J95" i="2"/>
  <c r="J96" i="2"/>
  <c r="J97" i="2"/>
  <c r="J98" i="2"/>
  <c r="I80" i="2"/>
  <c r="I81" i="2"/>
  <c r="I82" i="2"/>
  <c r="I83" i="2"/>
  <c r="I84" i="2"/>
  <c r="I85" i="2"/>
  <c r="I86" i="2"/>
  <c r="I87" i="2"/>
  <c r="I88" i="2"/>
  <c r="I89" i="2"/>
  <c r="I90" i="2"/>
  <c r="I91" i="2"/>
  <c r="I92" i="2"/>
  <c r="I93" i="2"/>
  <c r="I94" i="2"/>
  <c r="I95" i="2"/>
  <c r="I96" i="2"/>
  <c r="I97" i="2"/>
  <c r="I98" i="2"/>
  <c r="G80" i="2"/>
  <c r="G81" i="2"/>
  <c r="G82" i="2"/>
  <c r="G83" i="2"/>
  <c r="G84" i="2"/>
  <c r="G85" i="2"/>
  <c r="G86" i="2"/>
  <c r="G87" i="2"/>
  <c r="G88" i="2"/>
  <c r="G89" i="2"/>
  <c r="G90" i="2"/>
  <c r="G91" i="2"/>
  <c r="G92" i="2"/>
  <c r="G93" i="2"/>
  <c r="G94" i="2"/>
  <c r="G95" i="2"/>
  <c r="G96" i="2"/>
  <c r="G97" i="2"/>
  <c r="G98" i="2"/>
  <c r="B80" i="2"/>
  <c r="B81" i="2"/>
  <c r="B82" i="2"/>
  <c r="B83" i="2"/>
  <c r="B84" i="2"/>
  <c r="B85" i="2"/>
  <c r="B86" i="2"/>
  <c r="B87" i="2"/>
  <c r="B88" i="2"/>
  <c r="B89" i="2"/>
  <c r="B90" i="2"/>
  <c r="B91" i="2"/>
  <c r="B92" i="2"/>
  <c r="B93" i="2"/>
  <c r="B94" i="2"/>
  <c r="B95" i="2"/>
  <c r="B96" i="2"/>
  <c r="B97" i="2"/>
  <c r="B98"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alcChain>
</file>

<file path=xl/sharedStrings.xml><?xml version="1.0" encoding="utf-8"?>
<sst xmlns="http://schemas.openxmlformats.org/spreadsheetml/2006/main" count="181532" uniqueCount="39145">
  <si>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</si>
  <si>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</si>
  <si>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</si>
  <si>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</si>
  <si>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</si>
  <si>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</si>
  <si>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</si>
  <si>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</si>
  <si>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</si>
  <si>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</si>
  <si>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</si>
  <si>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</si>
  <si>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</si>
  <si>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</si>
  <si>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</si>
  <si>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</si>
  <si>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</si>
  <si>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</si>
  <si>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</si>
  <si>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</si>
  <si>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</si>
  <si>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</si>
  <si>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</si>
  <si>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</si>
  <si>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</si>
  <si>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</si>
  <si>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</si>
  <si>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</si>
  <si>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</si>
  <si>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</si>
  <si>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</si>
  <si>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</si>
  <si>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</si>
  <si>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</si>
  <si>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</si>
  <si>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</si>
  <si>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</si>
  <si>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</si>
  <si>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</si>
  <si>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</si>
  <si>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</si>
  <si>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</si>
  <si>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</si>
  <si>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</si>
  <si>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</si>
  <si>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</si>
  <si>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</si>
  <si>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</si>
  <si>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</si>
  <si>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</si>
  <si>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</si>
  <si>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</si>
  <si>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</si>
  <si>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</si>
  <si>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</si>
  <si>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</si>
  <si>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</si>
  <si>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</si>
  <si>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</si>
  <si>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</si>
  <si>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</si>
  <si>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</si>
  <si>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</si>
  <si>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</si>
  <si>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</si>
  <si>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</si>
  <si>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</si>
  <si>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</si>
  <si>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</si>
  <si>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</si>
  <si>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</si>
  <si>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</si>
  <si>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</si>
  <si>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</si>
  <si>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</si>
  <si>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</si>
  <si>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</si>
  <si>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</si>
  <si>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</si>
  <si>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</si>
  <si>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</si>
  <si>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</si>
  <si>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</si>
  <si>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</si>
  <si>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</si>
  <si>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</si>
  <si>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</si>
  <si>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</si>
  <si>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</si>
  <si>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</si>
  <si>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</si>
  <si>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</si>
  <si>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</si>
  <si>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</si>
  <si>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</si>
  <si>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</si>
  <si>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</si>
  <si>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</si>
  <si>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</si>
  <si>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</si>
  <si>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</si>
  <si>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</si>
  <si>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</si>
  <si>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</si>
  <si>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</si>
  <si>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</si>
  <si>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</si>
  <si>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</si>
  <si>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</si>
  <si>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</si>
  <si>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</si>
  <si>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</si>
  <si>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</si>
  <si>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</si>
  <si>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</si>
  <si>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</si>
  <si>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</si>
  <si>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</si>
  <si>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</si>
  <si>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</si>
  <si>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</si>
  <si>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</si>
  <si>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</si>
  <si>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</si>
  <si>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</si>
  <si>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</si>
  <si>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</si>
  <si>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</si>
  <si>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</si>
  <si>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</si>
  <si>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</si>
  <si>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</si>
  <si>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</si>
  <si>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</si>
  <si>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</si>
  <si>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</si>
  <si>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</si>
  <si>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</si>
  <si>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</si>
  <si>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</si>
  <si>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</si>
  <si>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</si>
  <si>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</si>
  <si>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</si>
  <si>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</si>
  <si>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</si>
  <si>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</si>
  <si>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</si>
  <si>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</si>
  <si>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</si>
  <si>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</si>
  <si>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</si>
  <si>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</si>
  <si>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</si>
  <si>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</si>
  <si>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</si>
  <si>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</si>
  <si>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</si>
  <si>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</si>
  <si>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</si>
  <si>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</si>
  <si>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</si>
  <si>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</si>
  <si>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</si>
  <si>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</si>
  <si>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</si>
  <si>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</si>
  <si>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</si>
  <si>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</si>
  <si>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</si>
  <si>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</si>
  <si>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</si>
  <si>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</si>
  <si>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</si>
  <si>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</si>
  <si>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</si>
  <si>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</si>
  <si>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</si>
  <si>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</si>
  <si>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</si>
  <si>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</si>
  <si>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</si>
  <si>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</si>
  <si>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</si>
  <si>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</si>
  <si>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</si>
  <si>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</si>
  <si>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</si>
  <si>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</si>
  <si>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</si>
  <si>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</si>
  <si>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</si>
  <si>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</si>
  <si>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</si>
  <si>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</si>
  <si>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</si>
  <si>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</si>
  <si>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</si>
  <si>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</si>
  <si>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</si>
  <si>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</si>
  <si>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</si>
  <si>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</si>
  <si>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</si>
  <si>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</si>
  <si>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</si>
  <si>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</si>
  <si>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</si>
  <si>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</si>
  <si>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</si>
  <si>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</si>
  <si>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</si>
  <si>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</si>
  <si>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</si>
  <si>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</si>
  <si>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</si>
  <si>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</si>
  <si>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</si>
  <si>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</si>
  <si>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</si>
  <si>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</si>
  <si>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</si>
  <si>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</si>
  <si>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</si>
  <si>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</si>
  <si>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</si>
  <si>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</si>
  <si>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</si>
  <si>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</si>
  <si>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</si>
  <si>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</si>
  <si>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</si>
  <si>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</si>
  <si>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</si>
  <si>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</si>
  <si>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</si>
  <si>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</si>
  <si>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</si>
  <si>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</si>
  <si>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</si>
  <si>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</si>
  <si>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</si>
  <si>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</si>
  <si>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</si>
  <si>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</si>
  <si>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</si>
  <si>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</si>
  <si>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</si>
  <si>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</si>
  <si>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</si>
  <si>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</si>
  <si>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</si>
  <si>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</si>
  <si>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</si>
  <si>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</si>
  <si>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</si>
  <si>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</si>
  <si>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</si>
  <si>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</si>
  <si>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</si>
  <si>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</si>
  <si>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</si>
  <si>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</si>
  <si>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</si>
  <si>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</si>
  <si>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</si>
  <si>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</si>
  <si>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</si>
  <si>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</si>
  <si>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</si>
  <si>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</si>
  <si>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</si>
  <si>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</si>
  <si>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</si>
  <si>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</si>
  <si>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</si>
  <si>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</si>
  <si>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</si>
  <si>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</si>
  <si>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</si>
  <si>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</si>
  <si>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</si>
  <si>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</si>
  <si>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</si>
  <si>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</si>
  <si>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</si>
  <si>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</si>
  <si>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</si>
  <si>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</si>
  <si>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</si>
  <si>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</si>
  <si>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</si>
  <si>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</si>
  <si>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</si>
  <si>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</si>
  <si>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</si>
  <si>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</si>
  <si>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</si>
  <si>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</si>
  <si>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</si>
  <si>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</si>
  <si>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</si>
  <si>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</si>
  <si>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</si>
  <si>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</si>
  <si>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</si>
  <si>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</si>
  <si>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</si>
  <si>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</si>
  <si>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</si>
  <si>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</si>
  <si>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</si>
  <si>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</si>
  <si>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</si>
  <si>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</si>
  <si>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</si>
  <si>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</si>
  <si>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</si>
  <si>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</si>
  <si>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</si>
  <si>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</si>
  <si>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</si>
  <si>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</si>
  <si>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</si>
  <si>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</si>
  <si>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</si>
  <si>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</si>
  <si>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</si>
  <si>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</si>
  <si>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</si>
  <si>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</si>
  <si>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</si>
  <si>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</si>
  <si>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</si>
  <si>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</si>
  <si>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</si>
  <si>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</si>
  <si>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</si>
  <si>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</si>
  <si>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</si>
  <si>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</si>
  <si>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</si>
  <si>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</si>
  <si>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</si>
  <si>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</si>
  <si>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</si>
  <si>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</si>
  <si>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</si>
  <si>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</si>
  <si>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</si>
  <si>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</si>
  <si>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</si>
  <si>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</si>
  <si>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</si>
  <si>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</si>
  <si>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</si>
  <si>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</si>
  <si>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</si>
  <si>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</si>
  <si>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</si>
  <si>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</si>
  <si>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</si>
  <si>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</si>
  <si>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</si>
  <si>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</si>
  <si>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</si>
  <si>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</si>
  <si>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</si>
  <si>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</si>
  <si>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</si>
  <si>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</si>
  <si>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</si>
  <si>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</si>
  <si>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</si>
  <si>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</si>
  <si>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</si>
  <si>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</si>
  <si>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</si>
  <si>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</si>
  <si>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</si>
  <si>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</si>
  <si>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</si>
  <si>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</si>
  <si>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</si>
  <si>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</si>
  <si>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</si>
  <si>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</si>
  <si>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</si>
  <si>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</si>
  <si>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</si>
  <si>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</si>
  <si>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</si>
  <si>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</si>
  <si>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</si>
  <si>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</si>
  <si>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</si>
  <si>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</si>
  <si>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</si>
  <si>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</si>
  <si>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</si>
  <si>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</si>
  <si>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</si>
  <si>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</si>
  <si>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</si>
  <si>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</si>
  <si>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</si>
  <si>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</si>
  <si>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</si>
  <si>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</si>
  <si>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</si>
  <si>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</si>
  <si>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</si>
  <si>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</si>
  <si>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</si>
  <si>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</si>
  <si>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</si>
  <si>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</si>
  <si>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</si>
  <si>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</si>
  <si>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</si>
  <si>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</si>
  <si>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</si>
  <si>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</si>
  <si>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</si>
  <si>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</si>
  <si>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</si>
  <si>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</si>
  <si>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</si>
  <si>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</si>
  <si>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</si>
  <si>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</si>
  <si>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</si>
  <si>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</si>
  <si>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</si>
  <si>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</si>
  <si>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</si>
  <si>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</si>
  <si>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</si>
  <si>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</si>
  <si>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</si>
  <si>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</si>
  <si>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</si>
  <si>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</si>
  <si>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</si>
  <si>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</si>
  <si>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</si>
  <si>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</si>
  <si>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</si>
  <si>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</si>
  <si>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</si>
  <si>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</si>
  <si>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</si>
  <si>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</si>
  <si>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</si>
  <si>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</si>
  <si>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</si>
  <si>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</si>
  <si>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</si>
  <si>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</si>
  <si>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</si>
  <si>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</si>
  <si>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</si>
  <si>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</si>
  <si>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</si>
  <si>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</si>
  <si>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</si>
  <si>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</si>
  <si>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</si>
  <si>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</si>
  <si>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</si>
  <si>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</si>
  <si>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</si>
  <si>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</si>
  <si>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</si>
  <si>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</si>
  <si>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</si>
  <si>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</si>
  <si>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</si>
  <si>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</si>
  <si>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</si>
  <si>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</si>
  <si>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</si>
  <si>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</si>
  <si>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</si>
  <si>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</si>
  <si>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</si>
  <si>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</si>
  <si>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</si>
  <si>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</si>
  <si>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</si>
  <si>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</si>
  <si>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</si>
  <si>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</si>
  <si>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</si>
  <si>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</si>
  <si>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</si>
  <si>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</si>
  <si>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</si>
  <si>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</si>
  <si>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</si>
  <si>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</si>
  <si>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</si>
  <si>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</si>
  <si>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</si>
  <si>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</si>
  <si>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</si>
  <si>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</si>
  <si>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</si>
  <si>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</si>
  <si>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</si>
  <si>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</si>
  <si>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</si>
  <si>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</si>
  <si>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</si>
  <si>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</si>
  <si>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</si>
  <si>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</si>
  <si>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</si>
  <si>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</si>
  <si>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</si>
  <si>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</si>
  <si>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</si>
  <si>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</si>
  <si>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</si>
  <si>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</si>
  <si>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</si>
  <si>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</si>
  <si>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</si>
  <si>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</si>
  <si>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</si>
  <si>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</si>
  <si>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</si>
  <si>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</si>
  <si>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</si>
  <si>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</si>
  <si>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</si>
  <si>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</si>
  <si>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</si>
  <si>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</si>
  <si>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</si>
  <si>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</si>
  <si>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</si>
  <si>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</si>
  <si>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</si>
  <si>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</si>
  <si>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</si>
  <si>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</si>
  <si>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</si>
  <si>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</si>
  <si>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</si>
  <si>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</si>
  <si>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</si>
  <si>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</si>
  <si>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</si>
  <si>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</si>
  <si>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</si>
  <si>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</si>
  <si>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</si>
  <si>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</si>
  <si>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</si>
  <si>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</si>
  <si>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</si>
  <si>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</si>
  <si>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</si>
  <si>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</si>
  <si>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</si>
  <si>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</si>
  <si>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</si>
  <si>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</si>
  <si>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</si>
  <si>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</si>
  <si>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</si>
  <si>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</si>
  <si>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</si>
  <si>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</si>
  <si>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</si>
  <si>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</si>
  <si>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</si>
  <si>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</si>
  <si>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</si>
  <si>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</si>
  <si>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</si>
  <si>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</si>
  <si>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</si>
  <si>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</si>
  <si>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</si>
  <si>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</si>
  <si>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</si>
  <si>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</si>
  <si>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</si>
  <si>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</si>
  <si>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</si>
  <si>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</si>
  <si>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</si>
  <si>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</si>
  <si>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</si>
  <si>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</si>
  <si>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</si>
  <si>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</si>
  <si>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</si>
  <si>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</si>
  <si>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</si>
  <si>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</si>
  <si>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</si>
  <si>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</si>
  <si>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</si>
  <si>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</si>
  <si>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</si>
  <si>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</si>
  <si>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</si>
  <si>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</si>
  <si>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</si>
  <si>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</si>
  <si>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</si>
  <si>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</si>
  <si>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</si>
  <si>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</si>
  <si>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</si>
  <si>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</si>
  <si>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</si>
  <si>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</si>
  <si>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</si>
  <si>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</si>
  <si>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</si>
  <si>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</si>
  <si>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</si>
  <si>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</si>
  <si>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</si>
  <si>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</si>
  <si>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</si>
  <si>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</si>
  <si>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</si>
  <si>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</si>
  <si>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</si>
  <si>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</si>
  <si>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</si>
  <si>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</si>
  <si>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</si>
  <si>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</si>
  <si>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</si>
  <si>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</si>
  <si>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</si>
  <si>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</si>
  <si>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</si>
  <si>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</si>
  <si>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</si>
  <si>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</si>
  <si>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</si>
  <si>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</si>
  <si>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</si>
  <si>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</si>
  <si>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</si>
  <si>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</si>
  <si>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</si>
  <si>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</si>
  <si>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</si>
  <si>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</si>
  <si>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</si>
  <si>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</si>
  <si>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</si>
  <si>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</si>
  <si>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</si>
  <si>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</si>
  <si>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</si>
  <si>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</si>
  <si>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</si>
  <si>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</si>
  <si>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</si>
  <si>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</si>
  <si>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</si>
  <si>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</si>
  <si>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</si>
  <si>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</si>
  <si>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</si>
  <si>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</si>
  <si>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</si>
  <si>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</si>
  <si>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</si>
  <si>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</si>
  <si>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</si>
  <si>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</si>
  <si>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</si>
  <si>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</si>
  <si>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</si>
  <si>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</si>
  <si>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</si>
  <si>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</si>
  <si>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</si>
  <si>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</si>
  <si>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</si>
  <si>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</si>
  <si>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</si>
  <si>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</si>
  <si>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</si>
  <si>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</si>
  <si>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</si>
  <si>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</si>
  <si>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</si>
  <si>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</si>
  <si>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</si>
  <si>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</si>
  <si>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</si>
  <si>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</si>
  <si>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</si>
  <si>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</si>
  <si>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</si>
  <si>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</si>
  <si>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</si>
  <si>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</si>
  <si>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</si>
  <si>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</si>
  <si>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</si>
  <si>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</si>
  <si>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</si>
  <si>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</si>
  <si>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</si>
  <si>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</si>
  <si>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</si>
  <si>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</si>
  <si>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</si>
  <si>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</si>
  <si>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</si>
  <si>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</si>
  <si>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</si>
  <si>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</si>
  <si>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</si>
  <si>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</si>
  <si>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</si>
  <si>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</si>
  <si>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</si>
  <si>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</si>
  <si>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</si>
  <si>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</si>
  <si>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</si>
  <si>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</si>
  <si>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</si>
  <si>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</si>
  <si>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</si>
  <si>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</si>
  <si>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</si>
  <si>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</si>
  <si>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</si>
  <si>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</si>
  <si>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</si>
  <si>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</si>
  <si>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</si>
  <si>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</si>
  <si>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</si>
  <si>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</si>
  <si>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</si>
  <si>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</si>
  <si>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</si>
  <si>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</si>
  <si>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</si>
  <si>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</si>
  <si>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</si>
  <si>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</si>
  <si>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</si>
  <si>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</si>
  <si>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</si>
  <si>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</si>
  <si>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</si>
  <si>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</si>
  <si>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</si>
  <si>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</si>
  <si>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</si>
  <si>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</si>
  <si>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</si>
  <si>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</si>
  <si>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</si>
  <si>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</si>
  <si>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</si>
  <si>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</si>
  <si>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</si>
  <si>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</si>
  <si>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</si>
  <si>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</si>
  <si>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</si>
  <si>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</si>
  <si>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</si>
  <si>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</si>
  <si>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</si>
  <si>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</si>
  <si>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</si>
  <si>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</si>
  <si>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</si>
  <si>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</si>
  <si>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</si>
  <si>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</si>
  <si>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</si>
  <si>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</si>
  <si>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</si>
  <si>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</si>
  <si>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</si>
  <si>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</si>
  <si>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</si>
  <si>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</si>
  <si>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</si>
  <si>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</si>
  <si>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</si>
  <si>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</si>
  <si>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</si>
  <si>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</si>
  <si>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</si>
  <si>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</si>
  <si>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</si>
  <si>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</si>
  <si>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</si>
  <si>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</si>
  <si>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</si>
  <si>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</si>
  <si>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</si>
  <si>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</si>
  <si>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</si>
  <si>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</si>
  <si>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</si>
  <si>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</si>
  <si>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</si>
  <si>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</si>
  <si>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</si>
  <si>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</si>
  <si>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</si>
  <si>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</si>
  <si>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</si>
  <si>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</si>
  <si>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</si>
  <si>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</si>
  <si>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</si>
  <si>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</si>
  <si>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</si>
  <si>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</si>
  <si>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</si>
  <si>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</si>
  <si>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</si>
  <si>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</si>
  <si>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</si>
  <si>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</si>
  <si>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</si>
  <si>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</si>
  <si>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</si>
  <si>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</si>
  <si>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</si>
  <si>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</si>
  <si>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</si>
  <si>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</si>
  <si>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</si>
  <si>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</si>
  <si>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</si>
  <si>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</si>
  <si>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</si>
  <si>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</si>
  <si>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</si>
  <si>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</si>
  <si>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</si>
  <si>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</si>
  <si>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</si>
  <si>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</si>
  <si>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</si>
  <si>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</si>
  <si>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</si>
  <si>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</si>
  <si>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</si>
  <si>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</si>
  <si>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</si>
  <si>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</si>
  <si>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</si>
  <si>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</si>
  <si>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</si>
  <si>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</si>
  <si>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</si>
  <si>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</si>
  <si>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</si>
  <si>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</si>
  <si>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</si>
  <si>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</si>
  <si>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</si>
  <si>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</si>
  <si>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</si>
  <si>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</si>
  <si>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</si>
  <si>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</si>
  <si>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</si>
  <si>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</si>
  <si>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</si>
  <si>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</si>
  <si>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</si>
  <si>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</si>
  <si>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</si>
  <si>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</si>
  <si>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</si>
  <si>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</si>
  <si>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</si>
  <si>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</si>
  <si>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</si>
  <si>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</si>
  <si>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</si>
  <si>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</si>
  <si>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</si>
  <si>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</si>
  <si>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</si>
  <si>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</si>
  <si>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</si>
  <si>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</si>
  <si>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</si>
  <si>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</si>
  <si>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</si>
  <si>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</si>
  <si>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</si>
  <si>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</si>
  <si>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</si>
  <si>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</si>
  <si>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</si>
  <si>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</si>
  <si>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</si>
  <si>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</si>
  <si>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</si>
  <si>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</si>
  <si>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</si>
  <si>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</si>
  <si>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</si>
  <si>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</si>
  <si>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</si>
  <si>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</si>
  <si>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</si>
  <si>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</si>
  <si>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</si>
  <si>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</si>
  <si>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</si>
  <si>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</si>
  <si>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</si>
  <si>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</si>
  <si>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</si>
  <si>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</si>
  <si>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</si>
  <si>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</si>
  <si>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</si>
  <si>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</si>
  <si>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</si>
  <si>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</si>
  <si>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</si>
  <si>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</si>
  <si>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</si>
  <si>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</si>
  <si>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</si>
  <si>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</si>
  <si>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</si>
  <si>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</si>
  <si>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</si>
  <si>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</si>
  <si>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</si>
  <si>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</si>
  <si>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</si>
  <si>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</si>
  <si>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</si>
  <si>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</si>
  <si>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</si>
  <si>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</si>
  <si>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</si>
  <si>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</si>
  <si>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</si>
  <si>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</si>
  <si>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</si>
  <si>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</si>
  <si>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</si>
  <si>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</si>
  <si>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</si>
  <si>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</si>
  <si>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</si>
  <si>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</si>
  <si>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</si>
  <si>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</si>
  <si>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</si>
  <si>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</si>
  <si>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</si>
  <si>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</si>
  <si>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</si>
  <si>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</si>
  <si>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</si>
  <si>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</si>
  <si>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</si>
  <si>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</si>
  <si>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</si>
  <si>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</si>
  <si>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</si>
  <si>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</si>
  <si>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</si>
  <si>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</si>
  <si>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</si>
  <si>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</si>
  <si>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</si>
  <si>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</si>
  <si>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</si>
  <si>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</si>
  <si>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</si>
  <si>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</si>
  <si>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</si>
  <si>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</si>
  <si>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</si>
  <si>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</si>
  <si>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</si>
  <si>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</si>
  <si>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</si>
  <si>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</si>
  <si>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</si>
  <si>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</si>
  <si>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</si>
  <si>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</si>
  <si>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</si>
  <si>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</si>
  <si>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</si>
  <si>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</si>
  <si>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</si>
  <si>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</si>
  <si>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</si>
  <si>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</si>
  <si>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</si>
  <si>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</si>
  <si>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</si>
  <si>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</si>
  <si>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</si>
  <si>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</si>
  <si>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</si>
  <si>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</si>
  <si>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</si>
  <si>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</si>
  <si>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</si>
  <si>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</si>
  <si>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</si>
  <si>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</si>
  <si>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</si>
  <si>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</si>
  <si>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</si>
  <si>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</si>
  <si>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</si>
  <si>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</si>
  <si>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</si>
  <si>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</si>
  <si>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</si>
  <si>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</si>
  <si>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</si>
  <si>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</si>
  <si>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</si>
  <si>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</si>
  <si>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</si>
  <si>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</si>
  <si>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</si>
  <si>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</si>
  <si>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</si>
  <si>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</si>
  <si>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</si>
  <si>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</si>
  <si>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</si>
  <si>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</si>
  <si>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</si>
  <si>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</si>
  <si>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</si>
  <si>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</si>
  <si>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</si>
  <si>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</si>
  <si>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</si>
  <si>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</si>
  <si>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</si>
  <si>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</si>
  <si>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</si>
  <si>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</si>
  <si>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</si>
  <si>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</si>
  <si>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</si>
  <si>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</si>
  <si>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</si>
  <si>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</si>
  <si>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</si>
  <si>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</si>
  <si>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</si>
  <si>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</si>
  <si>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</si>
  <si>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</si>
  <si>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</si>
  <si>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</si>
  <si>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</si>
  <si>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</si>
  <si>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</si>
  <si>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</si>
  <si>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</si>
  <si>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</si>
  <si>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</si>
  <si>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</si>
  <si>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</si>
  <si>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</si>
  <si>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</si>
  <si>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</si>
  <si>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</si>
  <si>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</si>
  <si>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</si>
  <si>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</si>
  <si>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</si>
  <si>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</si>
  <si>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</si>
  <si>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</si>
  <si>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</si>
  <si>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</si>
  <si>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</si>
  <si>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</si>
  <si>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</si>
  <si>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</si>
  <si>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</si>
  <si>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</si>
  <si>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</si>
  <si>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</si>
  <si>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</si>
  <si>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</si>
  <si>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</si>
  <si>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</si>
  <si>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</si>
  <si>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</si>
  <si>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</si>
  <si>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</si>
  <si>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</si>
  <si>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</si>
  <si>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</si>
  <si>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</si>
  <si>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</si>
  <si>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</si>
  <si>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</si>
  <si>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</si>
  <si>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</si>
  <si>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</si>
  <si>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</si>
  <si>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</si>
  <si>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</si>
  <si>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</si>
  <si>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</si>
  <si>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</si>
  <si>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</si>
  <si>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</si>
  <si>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</si>
  <si>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</si>
  <si>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</si>
  <si>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</si>
  <si>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</si>
  <si>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</si>
  <si>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</si>
  <si>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</si>
  <si>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</si>
  <si>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</si>
  <si>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</si>
  <si>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</si>
  <si>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</si>
  <si>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</si>
  <si>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</si>
  <si>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</si>
  <si>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</si>
  <si>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</si>
  <si>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</si>
  <si>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</si>
  <si>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</si>
  <si>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</si>
  <si>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</si>
  <si>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</si>
  <si>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</si>
  <si>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</si>
  <si>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</si>
  <si>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</si>
  <si>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</si>
  <si>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</si>
  <si>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</si>
  <si>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</si>
  <si>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</si>
  <si>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</si>
  <si>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</si>
  <si>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</si>
  <si>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</si>
  <si>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</si>
  <si>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</si>
  <si>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</si>
  <si>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</si>
  <si>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</si>
  <si>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</si>
  <si>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</si>
  <si>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</si>
  <si>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</si>
  <si>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</si>
  <si>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</si>
  <si>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</si>
  <si>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</si>
  <si>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</si>
  <si>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</si>
  <si>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</si>
  <si>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</si>
  <si>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</si>
  <si>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</si>
  <si>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</si>
  <si>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</si>
  <si>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</si>
  <si>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</si>
  <si>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</si>
  <si>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</si>
  <si>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</si>
  <si>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</si>
  <si>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</si>
  <si>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</si>
  <si>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</si>
  <si>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</si>
  <si>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</si>
  <si>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</si>
  <si>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</si>
  <si>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</si>
  <si>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</si>
  <si>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</si>
  <si>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</si>
  <si>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</si>
  <si>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</si>
  <si>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</si>
  <si>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</si>
  <si>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</si>
  <si>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</si>
  <si>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</si>
  <si>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</si>
  <si>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</si>
  <si>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</si>
  <si>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</si>
  <si>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</si>
  <si>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</si>
  <si>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</si>
  <si>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</si>
  <si>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</si>
  <si>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</si>
  <si>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</si>
  <si>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</si>
  <si>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</si>
  <si>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</si>
  <si>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</si>
  <si>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</si>
  <si>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</si>
  <si>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</si>
  <si>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</si>
  <si>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</si>
  <si>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</si>
  <si>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</si>
  <si>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</si>
  <si>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</si>
  <si>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</si>
  <si>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</si>
  <si>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</si>
  <si>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</si>
  <si>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</si>
  <si>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</si>
  <si>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</si>
  <si>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</si>
  <si>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</si>
  <si>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</si>
  <si>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</si>
  <si>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</si>
  <si>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</si>
  <si>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</si>
  <si>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</si>
  <si>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</si>
  <si>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</si>
  <si>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</si>
  <si>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</si>
  <si>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</si>
  <si>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</si>
  <si>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</si>
  <si>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</si>
  <si>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</si>
  <si>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</si>
  <si>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</si>
  <si>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</si>
  <si>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</si>
  <si>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</si>
  <si>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</si>
  <si>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</si>
  <si>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</si>
  <si>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</si>
  <si>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</si>
  <si>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</si>
  <si>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</si>
  <si>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</si>
  <si>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</si>
  <si>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</si>
  <si>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</si>
  <si>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</si>
  <si>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</si>
  <si>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</si>
  <si>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</si>
  <si>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</si>
  <si>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</si>
  <si>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</si>
  <si>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</si>
  <si>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</si>
  <si>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</si>
  <si>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</si>
  <si>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</si>
  <si>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</si>
  <si>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</si>
  <si>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</si>
  <si>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</si>
  <si>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</si>
  <si>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</si>
  <si>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</si>
  <si>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</si>
  <si>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</si>
  <si>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</si>
  <si>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</si>
  <si>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</si>
  <si>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</si>
  <si>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</si>
  <si>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</si>
  <si>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</si>
  <si>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</si>
  <si>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</si>
  <si>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</si>
  <si>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</si>
  <si>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</si>
  <si>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</si>
  <si>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</si>
  <si>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</si>
  <si>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</si>
  <si>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</si>
  <si>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</si>
  <si>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</si>
  <si>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</si>
  <si>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</si>
  <si>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</si>
  <si>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</si>
  <si>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</si>
  <si>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</si>
  <si>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</si>
  <si>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</si>
  <si>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</si>
  <si>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</si>
  <si>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</si>
  <si>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</si>
  <si>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</si>
  <si>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</si>
  <si>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</si>
  <si>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</si>
  <si>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</si>
  <si>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</si>
  <si>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</si>
  <si>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</si>
  <si>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</si>
  <si>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</si>
  <si>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</si>
  <si>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</si>
  <si>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</si>
  <si>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</si>
  <si>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</si>
  <si>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</si>
  <si>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</si>
  <si>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</si>
  <si>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</si>
  <si>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</si>
  <si>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</si>
  <si>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</si>
  <si>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</si>
  <si>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</si>
  <si>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</si>
  <si>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</si>
  <si>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</si>
  <si>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</si>
  <si>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</si>
  <si>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</si>
  <si>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</si>
  <si>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</si>
  <si>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</si>
  <si>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</si>
  <si>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</si>
  <si>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</si>
  <si>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</si>
  <si>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</si>
  <si>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</si>
  <si>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</si>
  <si>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</si>
  <si>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</si>
  <si>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</si>
  <si>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</si>
  <si>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</si>
  <si>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</si>
  <si>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</si>
  <si>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</si>
  <si>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</si>
  <si>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</si>
  <si>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</si>
  <si>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</si>
  <si>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</si>
  <si>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</si>
  <si>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</si>
  <si>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</si>
  <si>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</si>
  <si>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</si>
  <si>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</si>
  <si>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</si>
  <si>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</si>
  <si>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</si>
  <si>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</si>
  <si>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</si>
  <si>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</si>
  <si>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</si>
  <si>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</si>
  <si>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</si>
  <si>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</si>
  <si>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</si>
  <si>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</si>
  <si>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</si>
  <si>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</si>
  <si>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</si>
  <si>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</si>
  <si>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</si>
  <si>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</si>
  <si>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</si>
  <si>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</si>
  <si>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</si>
  <si>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</si>
  <si>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</si>
  <si>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</si>
  <si>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</si>
  <si>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</si>
  <si>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</si>
  <si>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</si>
  <si>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</si>
  <si>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</si>
  <si>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</si>
  <si>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</si>
  <si>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</si>
  <si>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</si>
  <si>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</si>
  <si>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</si>
  <si>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</si>
  <si>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</si>
  <si>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</si>
  <si>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</si>
  <si>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</si>
  <si>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</si>
  <si>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</si>
  <si>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</si>
  <si>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</si>
  <si>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</si>
  <si>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</si>
  <si>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</si>
  <si>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</si>
  <si>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</si>
  <si>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</si>
  <si>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</si>
  <si>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</si>
  <si>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</si>
  <si>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</si>
  <si>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</si>
  <si>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</si>
  <si>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</si>
  <si>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</si>
  <si>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</si>
  <si>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</si>
  <si>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</si>
  <si>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</si>
  <si>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</si>
  <si>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</si>
  <si>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</si>
  <si>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</si>
  <si>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</si>
  <si>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</si>
  <si>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</si>
  <si>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</si>
  <si>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</si>
  <si>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</si>
  <si>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</si>
  <si>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</si>
  <si>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</si>
  <si>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</si>
  <si>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</si>
  <si>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</si>
  <si>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</si>
  <si>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</si>
  <si>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</si>
  <si>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</si>
  <si>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</si>
  <si>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</si>
  <si>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</si>
  <si>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</si>
  <si>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</si>
  <si>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</si>
  <si>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</si>
  <si>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</si>
  <si>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</si>
  <si>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</si>
  <si>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</si>
  <si>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</si>
  <si>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</si>
  <si>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</si>
  <si>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</si>
  <si>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</si>
  <si>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</si>
  <si>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</si>
  <si>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</si>
  <si>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</si>
  <si>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</si>
  <si>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</si>
  <si>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</si>
  <si>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</si>
  <si>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</si>
  <si>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</si>
  <si>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</si>
  <si>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</si>
  <si>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</si>
  <si>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</si>
  <si>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</si>
  <si>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</si>
  <si>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</si>
  <si>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</si>
  <si>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</si>
  <si>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</si>
  <si>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</si>
  <si>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</si>
  <si>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</si>
  <si>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</si>
  <si>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</si>
  <si>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</si>
  <si>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</si>
  <si>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</si>
  <si>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</si>
  <si>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</si>
  <si>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</si>
  <si>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</si>
  <si>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</si>
  <si>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</si>
  <si>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</si>
  <si>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</si>
  <si>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</si>
  <si>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</si>
  <si>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</si>
  <si>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</si>
  <si>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</si>
  <si>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</si>
  <si>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</si>
  <si>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</si>
  <si>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</si>
  <si>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</si>
  <si>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</si>
  <si>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</si>
  <si>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</si>
  <si>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</si>
  <si>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</si>
  <si>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</si>
  <si>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</si>
  <si>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</si>
  <si>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</si>
  <si>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</si>
  <si>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</si>
  <si>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</si>
  <si>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</si>
  <si>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</si>
  <si>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</si>
  <si>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</si>
  <si>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</si>
  <si>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</si>
  <si>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</si>
  <si>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</si>
  <si>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</si>
  <si>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</si>
  <si>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</si>
  <si>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</si>
  <si>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</si>
  <si>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</si>
  <si>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</si>
  <si>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</si>
  <si>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</si>
  <si>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</si>
  <si>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</si>
  <si>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</si>
  <si>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</si>
  <si>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</si>
  <si>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</si>
  <si>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</si>
  <si>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</si>
  <si>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</si>
  <si>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</si>
  <si>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</si>
  <si>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</si>
  <si>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</si>
  <si>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</si>
  <si>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</si>
  <si>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</si>
  <si>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</si>
  <si>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</si>
  <si>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</si>
  <si>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</si>
  <si>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</si>
  <si>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</si>
  <si>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</si>
  <si>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</si>
  <si>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</si>
  <si>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</si>
  <si>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</si>
  <si>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</si>
  <si>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</si>
  <si>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</si>
  <si>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</si>
  <si>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</si>
  <si>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</si>
  <si>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</si>
  <si>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</si>
  <si>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</si>
  <si>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</si>
  <si>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</si>
  <si>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</si>
  <si>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</si>
  <si>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</si>
  <si>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</si>
  <si>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</si>
  <si>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</si>
  <si>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</si>
  <si>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</si>
  <si>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</si>
  <si>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</si>
  <si>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</si>
  <si>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</si>
  <si>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</si>
  <si>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</si>
  <si>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</si>
  <si>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</si>
  <si>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</si>
  <si>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</si>
  <si>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</si>
  <si>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</si>
  <si>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</si>
  <si>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</si>
  <si>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</si>
  <si>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</si>
  <si>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</si>
  <si>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</si>
  <si>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</si>
  <si>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</si>
  <si>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</si>
  <si>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</si>
  <si>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</si>
  <si>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</si>
  <si>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</si>
  <si>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</si>
  <si>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</si>
  <si>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</si>
  <si>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</si>
  <si>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</si>
  <si>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</si>
  <si>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</si>
  <si>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</si>
  <si>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</si>
  <si>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</si>
  <si>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</si>
  <si>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</si>
  <si>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</si>
  <si>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</si>
  <si>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</si>
  <si>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</si>
  <si>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</si>
  <si>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</si>
  <si>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</si>
  <si>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</si>
  <si>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</si>
  <si>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</si>
  <si>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</si>
  <si>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</si>
  <si>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</si>
  <si>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</si>
  <si>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</si>
  <si>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</si>
  <si>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</si>
  <si>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</si>
  <si>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</si>
  <si>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</si>
  <si>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</si>
  <si>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</si>
  <si>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</si>
  <si>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</si>
  <si>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</si>
  <si>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</si>
  <si>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</si>
  <si>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</si>
  <si>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</si>
  <si>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</si>
  <si>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</si>
  <si>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</si>
  <si>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</si>
  <si>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</si>
  <si>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</si>
  <si>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</si>
  <si>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</si>
  <si>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</si>
  <si>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</si>
  <si>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</si>
  <si>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</si>
  <si>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</si>
  <si>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</si>
  <si>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</si>
  <si>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</si>
  <si>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</si>
  <si>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</si>
  <si>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</si>
  <si>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</si>
  <si>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</si>
  <si>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</si>
  <si>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</si>
  <si>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</si>
  <si>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</si>
  <si>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</si>
  <si>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</si>
  <si>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</si>
  <si>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</si>
  <si>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</si>
  <si>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</si>
  <si>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</si>
  <si>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</si>
  <si>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</si>
  <si>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</si>
  <si>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</si>
  <si>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</si>
  <si>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</si>
  <si>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</si>
  <si>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</si>
  <si>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</si>
  <si>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</si>
  <si>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</si>
  <si>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</si>
  <si>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</si>
  <si>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</si>
  <si>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</si>
  <si>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</si>
  <si>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</si>
  <si>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</si>
  <si>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</si>
  <si>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</si>
  <si>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</si>
  <si>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</si>
  <si>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</si>
  <si>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</si>
  <si>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</si>
  <si>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</si>
  <si>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</si>
  <si>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</si>
  <si>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</si>
  <si>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</si>
  <si>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</si>
  <si>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</si>
  <si>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</si>
  <si>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</si>
  <si>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</si>
  <si>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</si>
  <si>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</si>
  <si>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</si>
  <si>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</si>
  <si>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</si>
  <si>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</si>
  <si>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</si>
  <si>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</si>
  <si>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</si>
  <si>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</si>
  <si>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</si>
  <si>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</si>
  <si>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</si>
  <si>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</si>
  <si>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</si>
  <si>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</si>
  <si>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</si>
  <si>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</si>
  <si>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</si>
  <si>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</si>
  <si>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</si>
  <si>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</si>
  <si>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</si>
  <si>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</si>
  <si>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</si>
  <si>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</si>
  <si>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</si>
  <si>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</si>
  <si>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</si>
  <si>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</si>
  <si>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</si>
  <si>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</si>
  <si>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</si>
  <si>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</si>
  <si>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</si>
  <si>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</si>
  <si>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</si>
  <si>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</si>
  <si>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</si>
  <si>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</si>
  <si>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</si>
  <si>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</si>
  <si>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</si>
  <si>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</si>
  <si>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</si>
  <si>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</si>
  <si>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</si>
  <si>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</si>
  <si>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</si>
  <si>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</si>
  <si>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</si>
  <si>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</si>
  <si>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</si>
  <si>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</si>
  <si>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</si>
  <si>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</si>
  <si>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</si>
  <si>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</si>
  <si>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</si>
  <si>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</si>
  <si>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</si>
  <si>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</si>
  <si>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</si>
  <si>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</si>
  <si>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</si>
  <si>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</si>
  <si>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</si>
  <si>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</si>
  <si>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</si>
  <si>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</si>
  <si>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</si>
  <si>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</si>
  <si>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</si>
  <si>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</si>
  <si>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</si>
  <si>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</si>
  <si>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</si>
  <si>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</si>
  <si>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</si>
  <si>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</si>
  <si>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</si>
  <si>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</si>
  <si>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</si>
  <si>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</si>
  <si>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</si>
  <si>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</si>
  <si>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</si>
  <si>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</si>
  <si>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</si>
  <si>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</si>
  <si>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</si>
  <si>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</si>
  <si>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</si>
  <si>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</si>
  <si>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</si>
  <si>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</si>
  <si>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</si>
  <si>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</si>
  <si>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</si>
  <si>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</si>
  <si>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</si>
  <si>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</si>
  <si>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</si>
  <si>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</si>
  <si>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</si>
  <si>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</si>
  <si>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</si>
  <si>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</si>
  <si>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</si>
  <si>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</si>
  <si>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</si>
  <si>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</si>
  <si>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</si>
  <si>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</si>
  <si>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</si>
  <si>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</si>
  <si>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</si>
  <si>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</si>
  <si>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</si>
  <si>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</si>
  <si>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</si>
  <si>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</si>
  <si>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</si>
  <si>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</si>
  <si>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</si>
  <si>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</si>
  <si>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</si>
  <si>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</si>
  <si>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</si>
  <si>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</si>
  <si>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</si>
  <si>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</si>
  <si>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</si>
  <si>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</si>
  <si>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</si>
  <si>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</si>
  <si>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</si>
  <si>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</si>
  <si>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</si>
  <si>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</si>
  <si>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</si>
  <si>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</si>
  <si>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</si>
  <si>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</si>
  <si>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</si>
  <si>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</si>
  <si>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</si>
  <si>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</si>
  <si>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</si>
  <si>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</si>
  <si>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</si>
  <si>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</si>
  <si>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</si>
  <si>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</si>
  <si>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</si>
  <si>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</si>
  <si>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</si>
  <si>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</si>
  <si>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</si>
  <si>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</si>
  <si>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</si>
  <si>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</si>
  <si>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</si>
  <si>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</si>
  <si>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</si>
  <si>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</si>
  <si>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</si>
  <si>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</si>
  <si>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</si>
  <si>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</si>
  <si>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</si>
  <si>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</si>
  <si>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</si>
  <si>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</si>
  <si>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</si>
  <si>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</si>
  <si>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</si>
  <si>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</si>
  <si>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</si>
  <si>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</si>
  <si>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</si>
  <si>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</si>
  <si>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</si>
  <si>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</si>
  <si>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</si>
  <si>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</si>
  <si>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</si>
  <si>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</si>
  <si>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</si>
  <si>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</si>
  <si>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</si>
  <si>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</si>
  <si>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</si>
  <si>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</si>
  <si>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</si>
  <si>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</si>
  <si>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</si>
  <si>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</si>
  <si>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</si>
  <si>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</si>
  <si>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</si>
  <si>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</si>
  <si>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</si>
  <si>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</si>
  <si>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</si>
  <si>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</si>
  <si>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</si>
  <si>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</si>
  <si>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</si>
  <si>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</si>
  <si>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</si>
  <si>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</si>
  <si>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</si>
  <si>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</si>
  <si>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</si>
  <si>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</si>
  <si>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</si>
  <si>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</si>
  <si>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</si>
  <si>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</si>
  <si>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</si>
  <si>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</si>
  <si>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</si>
  <si>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</si>
  <si>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</si>
  <si>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</si>
  <si>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</si>
  <si>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</si>
  <si>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</si>
  <si>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</si>
  <si>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</si>
  <si>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</si>
  <si>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</si>
  <si>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</si>
  <si>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</si>
  <si>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</si>
  <si>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</si>
  <si>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</si>
  <si>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</si>
  <si>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</si>
  <si>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</si>
  <si>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</si>
  <si>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</si>
  <si>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</si>
  <si>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</si>
  <si>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</si>
  <si>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</si>
  <si>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</si>
  <si>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</si>
  <si>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</si>
  <si>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</si>
  <si>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</si>
  <si>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</si>
  <si>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</si>
  <si>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</si>
  <si>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</si>
  <si>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</si>
  <si>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</si>
  <si>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</si>
  <si>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</si>
  <si>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</si>
  <si>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</si>
  <si>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</si>
  <si>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</si>
  <si>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</si>
  <si>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</si>
  <si>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</si>
  <si>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</si>
  <si>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</si>
  <si>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</si>
  <si>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</si>
  <si>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</si>
  <si>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</si>
  <si>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</si>
  <si>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</si>
  <si>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</si>
  <si>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</si>
  <si>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</si>
  <si>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</si>
  <si>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</si>
  <si>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</si>
  <si>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</si>
  <si>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</si>
  <si>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</si>
  <si>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</si>
  <si>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</si>
  <si>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</si>
  <si>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</si>
  <si>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</si>
  <si>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</si>
  <si>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</si>
  <si>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</si>
  <si>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</si>
  <si>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</si>
  <si>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</si>
  <si>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</si>
  <si>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</si>
  <si>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</si>
  <si>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</si>
  <si>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</si>
  <si>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</si>
  <si>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</si>
  <si>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</si>
  <si>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</si>
  <si>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</si>
  <si>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</si>
  <si>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</si>
  <si>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</si>
  <si>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</si>
  <si>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</si>
  <si>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</si>
  <si>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</si>
  <si>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</si>
  <si>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</si>
  <si>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</si>
  <si>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</si>
  <si>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</si>
  <si>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</si>
  <si>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</si>
  <si>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</si>
  <si>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</si>
  <si>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</si>
  <si>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</si>
  <si>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</si>
  <si>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</si>
  <si>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</si>
  <si>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</si>
  <si>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</si>
  <si>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</si>
  <si>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</si>
  <si>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</si>
  <si>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</si>
  <si>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</si>
  <si>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</si>
  <si>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</si>
  <si>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</si>
  <si>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</si>
  <si>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</si>
  <si>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</si>
  <si>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</si>
  <si>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</si>
  <si>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</si>
  <si>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</si>
  <si>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</si>
  <si>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</si>
  <si>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</si>
  <si>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</si>
  <si>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</si>
  <si>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</si>
  <si>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</si>
  <si>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</si>
  <si>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</si>
  <si>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</si>
  <si>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</si>
  <si>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</si>
  <si>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</si>
  <si>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</si>
  <si>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</si>
  <si>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</si>
  <si>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</si>
  <si>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</si>
  <si>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</si>
  <si>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</si>
  <si>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</si>
  <si>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</si>
  <si>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</si>
  <si>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</si>
  <si>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</si>
  <si>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</si>
  <si>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</si>
  <si>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</si>
  <si>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</si>
  <si>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</si>
  <si>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</si>
  <si>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</si>
  <si>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</si>
  <si>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</si>
  <si>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</si>
  <si>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</si>
  <si>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</si>
  <si>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</si>
  <si>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</si>
  <si>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</si>
  <si>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</si>
  <si>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</si>
  <si>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</si>
  <si>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</si>
  <si>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</si>
  <si>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</si>
  <si>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</si>
  <si>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</si>
  <si>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</si>
  <si>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</si>
  <si>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</si>
  <si>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</si>
  <si>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</si>
  <si>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</si>
  <si>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</si>
  <si>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</si>
  <si>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</si>
  <si>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</si>
  <si>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</si>
  <si>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</si>
  <si>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</si>
  <si>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</si>
  <si>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</si>
  <si>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</si>
  <si>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</si>
  <si>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</si>
  <si>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</si>
  <si>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</si>
  <si>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</si>
  <si>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</si>
  <si>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</si>
  <si>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</si>
  <si>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</si>
  <si>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</si>
  <si>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</si>
  <si>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</si>
  <si>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</si>
  <si>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</si>
  <si>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</si>
  <si>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</si>
  <si>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</si>
  <si>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</si>
  <si>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</si>
  <si>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</si>
  <si>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</si>
  <si>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</si>
  <si>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</si>
  <si>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</si>
  <si>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</si>
  <si>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</si>
  <si>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</si>
  <si>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</si>
  <si>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</si>
  <si>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</si>
  <si>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</si>
  <si>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</si>
  <si>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</si>
  <si>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</si>
  <si>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</si>
  <si>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</si>
  <si>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</si>
  <si>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</si>
  <si>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</si>
  <si>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</si>
  <si>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</si>
  <si>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</si>
  <si>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</si>
  <si>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</si>
  <si>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</si>
  <si>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</si>
  <si>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</si>
  <si>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</si>
  <si>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</si>
  <si>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</si>
  <si>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</si>
  <si>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</si>
  <si>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</si>
  <si>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</si>
  <si>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</si>
  <si>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</si>
  <si>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</si>
  <si>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</si>
  <si>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</si>
  <si>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</si>
  <si>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</si>
  <si>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</si>
  <si>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</si>
  <si>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</si>
  <si>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</si>
  <si>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</si>
  <si>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</si>
  <si>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</si>
  <si>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</si>
  <si>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</si>
  <si>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</si>
  <si>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</si>
  <si>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</si>
  <si>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</si>
  <si>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</si>
  <si>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</si>
  <si>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</si>
  <si>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</si>
  <si>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</si>
  <si>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</si>
  <si>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</si>
  <si>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</si>
  <si>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</si>
  <si>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</si>
  <si>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</si>
  <si>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</si>
  <si>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</si>
  <si>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</si>
  <si>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</si>
  <si>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</si>
  <si>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</si>
  <si>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</si>
  <si>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</si>
  <si>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</si>
  <si>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</si>
  <si>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</si>
  <si>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</si>
  <si>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</si>
  <si>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</si>
  <si>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</si>
  <si>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</si>
  <si>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</si>
  <si>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</si>
  <si>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</si>
  <si>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</si>
  <si>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</si>
  <si>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</si>
  <si>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</si>
  <si>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</si>
  <si>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</si>
  <si>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</si>
  <si>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</si>
  <si>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</si>
  <si>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</si>
  <si>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</si>
  <si>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</si>
  <si>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</si>
  <si>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</si>
  <si>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</si>
  <si>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</si>
  <si>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</si>
  <si>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</si>
  <si>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</si>
  <si>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</si>
  <si>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</si>
  <si>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</si>
  <si>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</si>
  <si>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</si>
  <si>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</si>
  <si>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</si>
  <si>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</si>
  <si>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</si>
  <si>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</si>
  <si>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</si>
  <si>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</si>
  <si>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</si>
  <si>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</si>
  <si>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</si>
  <si>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</si>
  <si>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</si>
  <si>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</si>
  <si>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</si>
  <si>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</si>
  <si>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</si>
  <si>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</si>
  <si>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</si>
  <si>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</si>
  <si>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</si>
  <si>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</si>
  <si>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</si>
  <si>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</si>
  <si>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</si>
  <si>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</si>
  <si>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</si>
  <si>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</si>
  <si>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</si>
  <si>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</si>
  <si>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</si>
  <si>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</si>
  <si>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</si>
  <si>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</si>
  <si>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</si>
  <si>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</si>
  <si>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</si>
  <si>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</si>
  <si>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</si>
  <si>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</si>
  <si>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</si>
  <si>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</si>
  <si>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</si>
  <si>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</si>
  <si>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</si>
  <si>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</si>
  <si>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</si>
  <si>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</si>
  <si>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</si>
  <si>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</si>
  <si>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</si>
  <si>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</si>
  <si>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</si>
  <si>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</si>
  <si>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</si>
  <si>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</si>
  <si>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</si>
  <si>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</si>
  <si>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</si>
  <si>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</si>
  <si>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</si>
  <si>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</si>
  <si>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</si>
  <si>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</si>
  <si>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</si>
  <si>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</si>
  <si>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</si>
  <si>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</si>
  <si>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</si>
  <si>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</si>
  <si>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</si>
  <si>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</si>
  <si>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</si>
  <si>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</si>
  <si>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</si>
  <si>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</si>
  <si>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</si>
  <si>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</si>
  <si>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</si>
  <si>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</si>
  <si>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</si>
  <si>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</si>
  <si>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</si>
  <si>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</si>
  <si>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</si>
  <si>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</si>
  <si>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</si>
  <si>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</si>
  <si>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</si>
  <si>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</si>
  <si>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</si>
  <si>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</si>
  <si>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</si>
  <si>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</si>
  <si>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</si>
  <si>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</si>
  <si>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</si>
  <si>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</si>
  <si>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</si>
  <si>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</si>
  <si>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</si>
  <si>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</si>
  <si>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</si>
  <si>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</si>
  <si>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</si>
  <si>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</si>
  <si>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</si>
  <si>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</si>
  <si>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</si>
  <si>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</si>
  <si>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</si>
  <si>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</si>
  <si>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</si>
  <si>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</si>
  <si>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</si>
  <si>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</si>
  <si>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</si>
  <si>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</si>
  <si>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</si>
  <si>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</si>
  <si>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</si>
  <si>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</si>
  <si>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</si>
  <si>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</si>
  <si>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</si>
  <si>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</si>
  <si>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</si>
  <si>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</si>
  <si>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</si>
  <si>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</si>
  <si>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</si>
  <si>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</si>
  <si>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</si>
  <si>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</si>
  <si>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</si>
  <si>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</si>
  <si>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</si>
  <si>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</si>
  <si>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</si>
  <si>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</si>
  <si>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</si>
  <si>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</si>
  <si>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</si>
  <si>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</si>
  <si>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</si>
  <si>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</si>
  <si>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</si>
  <si>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</si>
  <si>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</si>
  <si>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</si>
  <si>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</si>
  <si>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</si>
  <si>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</si>
  <si>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</si>
  <si>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</si>
  <si>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</si>
  <si>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</si>
  <si>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</si>
  <si>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</si>
  <si>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</si>
  <si>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</si>
  <si>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</si>
  <si>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</si>
  <si>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</si>
  <si>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</si>
  <si>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</si>
  <si>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</si>
  <si>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</si>
  <si>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</si>
  <si>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</si>
  <si>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</si>
  <si>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</si>
  <si>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</si>
  <si>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</si>
  <si>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</si>
  <si>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</si>
  <si>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</si>
  <si>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</si>
  <si>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</si>
  <si>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</si>
  <si>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</si>
  <si>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</si>
  <si>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</si>
  <si>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</si>
  <si>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</si>
  <si>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</si>
  <si>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</si>
  <si>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</si>
  <si>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</si>
  <si>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</si>
  <si>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</si>
  <si>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</si>
  <si>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</si>
  <si>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</si>
  <si>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</si>
  <si>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</si>
  <si>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</si>
  <si>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</si>
  <si>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</si>
  <si>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</si>
  <si>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</si>
  <si>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</si>
  <si>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</si>
  <si>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</si>
  <si>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</si>
  <si>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</si>
  <si>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</si>
  <si>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</si>
  <si>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</si>
  <si>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</si>
  <si>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</si>
  <si>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</si>
  <si>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</si>
  <si>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</si>
  <si>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</si>
  <si>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</si>
  <si>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</si>
  <si>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</si>
  <si>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</si>
  <si>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</si>
  <si>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</si>
  <si>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</si>
  <si>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</si>
  <si>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</si>
  <si>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</si>
  <si>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</si>
  <si>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</si>
  <si>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</si>
  <si>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</si>
  <si>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</si>
  <si>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</si>
  <si>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</si>
  <si>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</si>
  <si>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</si>
  <si>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</si>
  <si>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</si>
  <si>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</si>
  <si>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</si>
  <si>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</si>
  <si>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</si>
  <si>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</si>
  <si>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</si>
  <si>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</si>
  <si>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</si>
  <si>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</si>
  <si>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</si>
  <si>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</si>
  <si>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</si>
  <si>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</si>
  <si>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</si>
  <si>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</si>
  <si>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</si>
  <si>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</si>
  <si>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</si>
  <si>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</si>
  <si>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</si>
  <si>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</si>
  <si>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</si>
  <si>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</si>
  <si>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</si>
  <si>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</si>
  <si>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</si>
  <si>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</si>
  <si>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</si>
  <si>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</si>
  <si>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</si>
  <si>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</si>
  <si>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</si>
  <si>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</si>
  <si>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</si>
  <si>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</si>
  <si>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</si>
  <si>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</si>
  <si>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</si>
  <si>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</si>
  <si>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</si>
  <si>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</si>
  <si>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</si>
  <si>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</si>
  <si>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</si>
  <si>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</si>
  <si>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</si>
  <si>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</si>
  <si>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</si>
  <si>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</si>
  <si>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</si>
  <si>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</si>
  <si>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</si>
  <si>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</si>
  <si>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</si>
  <si>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</si>
  <si>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</si>
  <si>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</si>
  <si>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</si>
  <si>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</si>
  <si>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</si>
  <si>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</si>
  <si>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</si>
  <si>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</si>
  <si>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</si>
  <si>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</si>
  <si>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</si>
  <si>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</si>
  <si>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</si>
  <si>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</si>
  <si>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</si>
  <si>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</si>
  <si>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</si>
  <si>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</si>
  <si>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</si>
  <si>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</si>
  <si>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</si>
  <si>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</si>
  <si>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</si>
  <si>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</si>
  <si>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</si>
  <si>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</si>
  <si>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</si>
  <si>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</si>
  <si>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</si>
  <si>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</si>
  <si>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</si>
  <si>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</si>
  <si>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</si>
  <si>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</si>
  <si>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</si>
  <si>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</si>
  <si>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</si>
  <si>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</si>
  <si>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</si>
  <si>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</si>
  <si>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</si>
  <si>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</si>
  <si>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</si>
  <si>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</si>
  <si>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</si>
  <si>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</si>
  <si>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</si>
  <si>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</si>
  <si>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</si>
  <si>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</si>
  <si>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</si>
  <si>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</si>
  <si>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</si>
  <si>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</si>
  <si>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</si>
  <si>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</si>
  <si>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</si>
  <si>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</si>
  <si>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</si>
  <si>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</si>
  <si>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</si>
  <si>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</si>
  <si>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</si>
  <si>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</si>
  <si>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</si>
  <si>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</si>
  <si>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</si>
  <si>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</si>
  <si>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</si>
  <si>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</si>
  <si>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</si>
  <si>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</si>
  <si>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</si>
  <si>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</si>
  <si>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</si>
  <si>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</si>
  <si>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</si>
  <si>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</si>
  <si>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</si>
  <si>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</si>
  <si>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</si>
  <si>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</si>
  <si>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</si>
  <si>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</si>
  <si>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</si>
  <si>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</si>
  <si>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</si>
  <si>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</si>
  <si>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</si>
  <si>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</si>
  <si>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</si>
  <si>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</si>
  <si>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</si>
  <si>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</si>
  <si>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</si>
  <si>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</si>
  <si>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</si>
  <si>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</si>
  <si>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</si>
  <si>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</si>
  <si>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</si>
  <si>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</si>
  <si>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</si>
  <si>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</si>
  <si>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</si>
  <si>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</si>
  <si>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</si>
  <si>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</si>
  <si>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</si>
  <si>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</si>
  <si>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</si>
  <si>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</si>
  <si>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</si>
  <si>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</si>
  <si>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</si>
  <si>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</si>
  <si>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</si>
  <si>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</si>
  <si>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</si>
  <si>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</si>
  <si>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</si>
  <si>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</si>
  <si>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</si>
  <si>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</si>
  <si>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</si>
  <si>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</si>
  <si>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</si>
  <si>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</si>
  <si>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</si>
  <si>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</si>
  <si>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</si>
  <si>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</si>
  <si>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</si>
  <si>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</si>
  <si>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</si>
  <si>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</si>
  <si>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</si>
  <si>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</si>
  <si>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</si>
  <si>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</si>
  <si>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</si>
  <si>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</si>
  <si>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</si>
  <si>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</si>
  <si>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</si>
  <si>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</si>
  <si>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</si>
  <si>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</si>
  <si>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</si>
  <si>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</si>
  <si>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</si>
  <si>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</si>
  <si>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</si>
  <si>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</si>
  <si>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</si>
  <si>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</si>
  <si>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</si>
  <si>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</si>
  <si>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</si>
  <si>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</si>
  <si>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</si>
  <si>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</si>
  <si>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</si>
  <si>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</si>
  <si>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</si>
  <si>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</si>
  <si>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</si>
  <si>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</si>
  <si>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</si>
  <si>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</si>
  <si>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</si>
  <si>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</si>
  <si>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</si>
  <si>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</si>
  <si>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</si>
  <si>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</si>
  <si>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</si>
  <si>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</si>
  <si>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</si>
  <si>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</si>
  <si>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</si>
  <si>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</si>
  <si>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</si>
  <si>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</si>
  <si>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</si>
  <si>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</si>
  <si>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</si>
  <si>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</si>
  <si>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</si>
  <si>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</si>
  <si>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</si>
  <si>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</si>
  <si>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</si>
  <si>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</si>
  <si>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</si>
  <si>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</si>
  <si>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</si>
  <si>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</si>
  <si>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</si>
  <si>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</si>
  <si>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</si>
  <si>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</si>
  <si>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</si>
  <si>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</si>
  <si>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</si>
  <si>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</si>
  <si>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</si>
  <si>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</si>
  <si>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</si>
  <si>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</si>
  <si>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</si>
  <si>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</si>
  <si>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</si>
  <si>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</si>
  <si>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</si>
  <si>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</si>
  <si>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</si>
  <si>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</si>
  <si>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</si>
  <si>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</si>
  <si>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</si>
  <si>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</si>
  <si>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</si>
  <si>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</si>
  <si>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</si>
  <si>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</si>
  <si>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</si>
  <si>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</si>
  <si>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</si>
  <si>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</si>
  <si>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</si>
  <si>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</si>
  <si>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</si>
  <si>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</si>
  <si>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</si>
  <si>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</si>
  <si>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</si>
  <si>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</si>
  <si>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</si>
  <si>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</si>
  <si>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</si>
  <si>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</si>
  <si>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</si>
  <si>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</si>
  <si>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</si>
  <si>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</si>
  <si>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</si>
  <si>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</si>
  <si>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</si>
  <si>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</si>
  <si>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</si>
  <si>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</si>
  <si>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</si>
  <si>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</si>
  <si>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</si>
  <si>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</si>
  <si>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</si>
  <si>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</si>
  <si>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</si>
  <si>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</si>
  <si>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</si>
  <si>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</si>
  <si>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</si>
  <si>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</si>
  <si>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</si>
  <si>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</si>
  <si>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</si>
  <si>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</si>
  <si>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</si>
  <si>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</si>
  <si>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</si>
  <si>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</si>
  <si>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</si>
  <si>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</si>
  <si>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</si>
  <si>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</si>
  <si>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</si>
  <si>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</si>
  <si>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</si>
  <si>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</si>
  <si>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</si>
  <si>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</si>
  <si>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</si>
  <si>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</si>
  <si>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</si>
  <si>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</si>
  <si>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</si>
  <si>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</si>
  <si>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</si>
  <si>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</si>
  <si>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</si>
  <si>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</si>
  <si>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</si>
  <si>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</si>
  <si>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</si>
  <si>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</si>
  <si>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</si>
  <si>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</si>
  <si>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</si>
  <si>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</si>
  <si>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</si>
  <si>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</si>
  <si>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</si>
  <si>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</si>
  <si>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</si>
  <si>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</si>
  <si>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</si>
  <si>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</si>
  <si>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</si>
  <si>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</si>
  <si>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</si>
  <si>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</si>
  <si>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</si>
  <si>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</si>
  <si>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</si>
  <si>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</si>
  <si>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</si>
  <si>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</si>
  <si>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</si>
  <si>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</si>
  <si>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</si>
  <si>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</si>
  <si>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</si>
  <si>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</si>
  <si>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</si>
  <si>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</si>
  <si>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</si>
  <si>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</si>
  <si>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</si>
  <si>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</si>
  <si>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</si>
  <si>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</si>
  <si>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</si>
  <si>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</si>
  <si>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</si>
  <si>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</si>
  <si>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</si>
  <si>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</si>
  <si>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</si>
  <si>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</si>
  <si>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</si>
  <si>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</si>
  <si>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</si>
  <si>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</si>
  <si>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</si>
  <si>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</si>
  <si>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</si>
  <si>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</si>
  <si>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</si>
  <si>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</si>
  <si>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</si>
  <si>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</si>
  <si>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</si>
  <si>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</si>
  <si>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</si>
  <si>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</si>
  <si>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</si>
  <si>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</si>
  <si>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</si>
  <si>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</si>
  <si>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</si>
  <si>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</si>
  <si>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</si>
  <si>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</si>
  <si>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</si>
  <si>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</si>
  <si>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</si>
  <si>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</si>
  <si>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</si>
  <si>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</si>
  <si>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</si>
  <si>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</si>
  <si>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</si>
  <si>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</si>
  <si>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</si>
  <si>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</si>
  <si>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</si>
  <si>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</si>
  <si>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</si>
  <si>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</si>
  <si>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</si>
  <si>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</si>
  <si>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</si>
  <si>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</si>
  <si>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</si>
  <si>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</si>
  <si>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</si>
  <si>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</si>
  <si>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</si>
  <si>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</si>
  <si>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</si>
  <si>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</si>
  <si>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</si>
  <si>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</si>
  <si>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</si>
  <si>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</si>
  <si>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</si>
  <si>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</si>
  <si>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</si>
  <si>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</si>
  <si>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</si>
  <si>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</si>
  <si>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</si>
  <si>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</si>
  <si>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</si>
  <si>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</si>
  <si>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</si>
  <si>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</si>
  <si>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</si>
  <si>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</si>
  <si>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</si>
  <si>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</si>
  <si>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</si>
  <si>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</si>
  <si>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</si>
  <si>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</si>
  <si>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</si>
  <si>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</si>
  <si>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</si>
  <si>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</si>
  <si>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</si>
  <si>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</si>
  <si>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</si>
  <si>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</si>
  <si>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</si>
  <si>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</si>
  <si>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</si>
  <si>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</si>
  <si>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</si>
  <si>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</si>
  <si>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</si>
  <si>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</si>
  <si>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</si>
  <si>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</si>
  <si>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</si>
  <si>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</si>
  <si>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</si>
  <si>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</si>
  <si>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</si>
  <si>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</si>
  <si>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</si>
  <si>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</si>
  <si>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</si>
  <si>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</si>
  <si>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</si>
  <si>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</si>
  <si>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</si>
  <si>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</si>
  <si>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</si>
  <si>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</si>
  <si>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</si>
  <si>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</si>
  <si>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</si>
  <si>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</si>
  <si>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</si>
  <si>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</si>
  <si>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</si>
  <si>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</si>
  <si>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</si>
  <si>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</si>
  <si>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</si>
  <si>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</si>
  <si>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</si>
  <si>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</si>
  <si>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</si>
  <si>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</si>
  <si>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</si>
  <si>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</si>
  <si>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</si>
  <si>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</si>
  <si>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</si>
  <si>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</si>
  <si>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</si>
  <si>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</si>
  <si>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</si>
  <si>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</si>
  <si>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</si>
  <si>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</si>
  <si>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</si>
  <si>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</si>
  <si>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</si>
  <si>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</si>
  <si>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</si>
  <si>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</si>
  <si>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</si>
  <si>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</si>
  <si>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</si>
  <si>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</si>
  <si>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</si>
  <si>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</si>
  <si>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</si>
  <si>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</si>
  <si>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</si>
  <si>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</si>
  <si>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</si>
  <si>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</si>
  <si>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</si>
  <si>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</si>
  <si>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</si>
  <si>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</si>
  <si>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</si>
  <si>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</si>
  <si>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</si>
  <si>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</si>
  <si>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</si>
  <si>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</si>
  <si>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</si>
  <si>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</si>
  <si>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</si>
  <si>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</si>
  <si>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</si>
  <si>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</si>
  <si>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</si>
  <si>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</si>
  <si>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</si>
  <si>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</si>
  <si>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</si>
  <si>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</si>
  <si>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</si>
  <si>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</si>
  <si>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</si>
  <si>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</si>
  <si>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</si>
  <si>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</si>
  <si>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</si>
  <si>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</si>
  <si>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</si>
  <si>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</si>
  <si>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</si>
  <si>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</si>
  <si>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</si>
  <si>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</si>
  <si>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</si>
  <si>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</si>
  <si>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</si>
  <si>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</si>
  <si>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</si>
  <si>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</si>
  <si>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</si>
  <si>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</si>
  <si>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</si>
  <si>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</si>
  <si>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</si>
  <si>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</si>
  <si>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</si>
  <si>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</si>
  <si>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</si>
  <si>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</si>
  <si>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</si>
  <si>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</si>
  <si>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</si>
  <si>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</si>
  <si>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</si>
  <si>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</si>
  <si>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</si>
  <si>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</si>
  <si>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</si>
  <si>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</si>
  <si>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</si>
  <si>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</si>
  <si>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</si>
  <si>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</si>
  <si>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</si>
  <si>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</si>
  <si>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</si>
  <si>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</si>
  <si>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</si>
  <si>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</si>
  <si>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</si>
  <si>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</si>
  <si>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</si>
  <si>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</si>
  <si>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</si>
  <si>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</si>
  <si>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</si>
  <si>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</si>
  <si>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</si>
  <si>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</si>
  <si>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</si>
  <si>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</si>
  <si>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</si>
  <si>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</si>
  <si>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</si>
  <si>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</si>
  <si>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</si>
  <si>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</si>
  <si>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</si>
  <si>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</si>
  <si>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</si>
  <si>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</si>
  <si>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</si>
  <si>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</si>
  <si>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</si>
  <si>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</si>
  <si>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</si>
  <si>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</si>
  <si>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</si>
  <si>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</si>
  <si>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</si>
  <si>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</si>
  <si>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</si>
  <si>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</si>
  <si>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</si>
  <si>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</si>
  <si>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</si>
  <si>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</si>
  <si>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</si>
  <si>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</si>
  <si>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</si>
  <si>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</si>
  <si>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</si>
  <si>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</si>
  <si>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</si>
  <si>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</si>
  <si>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</si>
  <si>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</si>
  <si>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</si>
  <si>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</si>
  <si>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</si>
  <si>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</si>
  <si>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</si>
  <si>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</si>
  <si>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</si>
  <si>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</si>
  <si>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</si>
  <si>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</si>
  <si>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</si>
  <si>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</si>
  <si>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</si>
  <si>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</si>
  <si>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</si>
  <si>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</si>
  <si>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</si>
  <si>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</si>
  <si>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</si>
  <si>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</si>
  <si>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</si>
  <si>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</si>
  <si>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</si>
  <si>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</si>
  <si>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</si>
  <si>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</si>
  <si>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</si>
  <si>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</si>
  <si>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</si>
  <si>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</si>
  <si>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</si>
  <si>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</si>
  <si>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</si>
  <si>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</si>
  <si>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</si>
  <si>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</si>
  <si>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</si>
  <si>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</si>
  <si>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</si>
  <si>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</si>
  <si>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</si>
  <si>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</si>
  <si>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</si>
  <si>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</si>
  <si>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</si>
  <si>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</si>
  <si>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</si>
  <si>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</si>
  <si>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</si>
  <si>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</si>
  <si>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</si>
  <si>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</si>
  <si>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</si>
  <si>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</si>
  <si>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</si>
  <si>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</si>
  <si>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</si>
  <si>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</si>
  <si>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</si>
  <si>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</si>
  <si>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</si>
  <si>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</si>
  <si>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</si>
  <si>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</si>
  <si>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</si>
  <si>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</si>
  <si>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</si>
  <si>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</si>
  <si>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</si>
  <si>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</si>
  <si>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</si>
  <si>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</si>
  <si>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</si>
  <si>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</si>
  <si>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</si>
  <si>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</si>
  <si>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</si>
  <si>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</si>
  <si>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</si>
  <si>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</si>
  <si>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</si>
  <si>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</si>
  <si>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</si>
  <si>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</si>
  <si>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</si>
  <si>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</si>
  <si>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</si>
  <si>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</si>
  <si>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</si>
  <si>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</si>
  <si>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</si>
  <si>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</si>
  <si>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</si>
  <si>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</si>
  <si>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</si>
  <si>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</si>
  <si>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</si>
  <si>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</si>
  <si>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</si>
  <si>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</si>
  <si>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</si>
  <si>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</si>
  <si>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</si>
  <si>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</si>
  <si>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</si>
  <si>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</si>
  <si>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</si>
  <si>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</si>
  <si>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</si>
  <si>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</si>
  <si>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</si>
  <si>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</si>
  <si>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</si>
  <si>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</si>
  <si>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</si>
  <si>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</si>
  <si>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</si>
  <si>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</si>
  <si>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</si>
  <si>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</si>
  <si>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</si>
  <si>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</si>
  <si>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</si>
  <si>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</si>
  <si>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</si>
  <si>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</si>
  <si>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</si>
  <si>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</si>
  <si>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</si>
  <si>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</si>
  <si>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</si>
  <si>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</si>
  <si>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</si>
  <si>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</si>
  <si>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</si>
  <si>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</si>
  <si>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</si>
  <si>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</si>
  <si>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</si>
  <si>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</si>
  <si>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</si>
  <si>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</si>
  <si>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</si>
  <si>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</si>
  <si>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</si>
  <si>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</si>
  <si>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</si>
  <si>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</si>
  <si>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</si>
  <si>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</si>
  <si>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</si>
  <si>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</si>
  <si>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</si>
  <si>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</si>
  <si>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</si>
  <si>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</si>
  <si>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</si>
  <si>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</si>
  <si>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</si>
  <si>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</si>
  <si>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</si>
  <si>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</si>
  <si>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</si>
  <si>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</si>
  <si>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</si>
  <si>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</si>
  <si>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</si>
  <si>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</si>
  <si>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</si>
  <si>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</si>
  <si>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</si>
  <si>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</si>
  <si>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</si>
  <si>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</si>
  <si>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</si>
  <si>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</si>
  <si>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</si>
  <si>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</si>
  <si>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</si>
  <si>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</si>
  <si>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</si>
  <si>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</si>
  <si>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</si>
  <si>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</si>
  <si>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</si>
  <si>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</si>
  <si>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</si>
  <si>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</si>
  <si>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</si>
  <si>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</si>
  <si>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</si>
  <si>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</si>
  <si>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</si>
  <si>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</si>
  <si>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</si>
  <si>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</si>
  <si>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</si>
  <si>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</si>
  <si>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</si>
  <si>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</si>
  <si>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</si>
  <si>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</si>
  <si>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</si>
  <si>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</si>
  <si>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</si>
  <si>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</si>
  <si>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</si>
  <si>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</si>
  <si>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</si>
  <si>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</si>
  <si>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</si>
  <si>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</si>
  <si>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</si>
  <si>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</si>
  <si>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</si>
  <si>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</si>
  <si>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</si>
  <si>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</si>
  <si>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</si>
  <si>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</si>
  <si>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</si>
  <si>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</si>
  <si>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</si>
  <si>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</si>
  <si>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</si>
  <si>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</si>
  <si>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</si>
  <si>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</si>
  <si>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</si>
  <si>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</si>
  <si>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</si>
  <si>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</si>
  <si>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</si>
  <si>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</si>
  <si>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</si>
  <si>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</si>
  <si>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</si>
  <si>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</si>
  <si>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</si>
  <si>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</si>
  <si>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</si>
  <si>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</si>
  <si>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</si>
  <si>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</si>
  <si>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</si>
  <si>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</si>
  <si>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</si>
  <si>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</si>
  <si>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</si>
  <si>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</si>
  <si>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</si>
  <si>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</si>
  <si>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</si>
  <si>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</si>
  <si>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</si>
  <si>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</si>
  <si>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</si>
  <si>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</si>
  <si>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</si>
  <si>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</si>
  <si>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</si>
  <si>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</si>
  <si>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</si>
  <si>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</si>
  <si>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</si>
  <si>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</si>
  <si>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</si>
  <si>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</si>
  <si>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</si>
  <si>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</si>
  <si>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</si>
  <si>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</si>
  <si>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</si>
  <si>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</si>
  <si>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</si>
  <si>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</si>
  <si>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</si>
  <si>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</si>
  <si>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</si>
  <si>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</si>
  <si>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</si>
  <si>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</si>
  <si>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</si>
  <si>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</si>
  <si>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</si>
  <si>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</si>
  <si>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</si>
  <si>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</si>
  <si>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</si>
  <si>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</si>
  <si>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</si>
  <si>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</si>
  <si>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</si>
  <si>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</si>
  <si>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</si>
  <si>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</si>
  <si>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</si>
  <si>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</si>
  <si>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</si>
  <si>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</si>
  <si>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</si>
  <si>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</si>
  <si>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</si>
  <si>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</si>
  <si>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</si>
  <si>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</si>
  <si>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</si>
  <si>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</si>
  <si>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</si>
  <si>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</si>
  <si>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</si>
  <si>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</si>
  <si>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</si>
  <si>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</si>
  <si>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</si>
  <si>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</si>
  <si>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</si>
  <si>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</si>
  <si>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</si>
  <si>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</si>
  <si>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</si>
  <si>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</si>
  <si>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</si>
  <si>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</si>
  <si>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</si>
  <si>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</si>
  <si>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</si>
  <si>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</si>
  <si>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</si>
  <si>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</si>
  <si>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</si>
  <si>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</si>
  <si>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</si>
  <si>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</si>
  <si>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</si>
  <si>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</si>
  <si>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</si>
  <si>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</si>
  <si>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</si>
  <si>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</si>
  <si>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</si>
  <si>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</si>
  <si>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</si>
  <si>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</si>
  <si>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</si>
  <si>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</si>
  <si>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</si>
  <si>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</si>
  <si>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</si>
  <si>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</si>
  <si>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</si>
  <si>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</si>
  <si>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</si>
  <si>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</si>
  <si>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</si>
  <si>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</si>
  <si>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</si>
  <si>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</si>
  <si>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</si>
  <si>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</si>
  <si>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</si>
  <si>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</si>
  <si>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</si>
  <si>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</si>
  <si>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</si>
  <si>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</si>
  <si>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</si>
  <si>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</si>
  <si>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</si>
  <si>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</si>
  <si>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</si>
  <si>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</si>
  <si>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</si>
  <si>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</si>
  <si>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</si>
  <si>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</si>
  <si>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</si>
  <si>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</si>
  <si>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</si>
  <si>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</si>
  <si>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</si>
  <si>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</si>
  <si>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</si>
  <si>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</si>
  <si>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</si>
  <si>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</si>
  <si>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</si>
  <si>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</si>
  <si>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</si>
  <si>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</si>
  <si>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</si>
  <si>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</si>
  <si>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</si>
  <si>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</si>
  <si>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</si>
  <si>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</si>
  <si>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</si>
  <si>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</si>
  <si>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</si>
  <si>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</si>
  <si>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</si>
  <si>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</si>
  <si>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</si>
  <si>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</si>
  <si>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</si>
  <si>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</si>
  <si>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</si>
  <si>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</si>
  <si>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</si>
  <si>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</si>
  <si>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</si>
  <si>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</si>
  <si>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</si>
  <si>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</si>
  <si>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</si>
  <si>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</si>
  <si>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</si>
  <si>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</si>
  <si>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</si>
  <si>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</si>
  <si>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</si>
  <si>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</si>
  <si>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</si>
  <si>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</si>
  <si>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</si>
  <si>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</si>
  <si>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</si>
  <si>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</si>
  <si>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</si>
  <si>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</si>
  <si>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</si>
  <si>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</si>
  <si>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</si>
  <si>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</si>
  <si>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</si>
  <si>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</si>
  <si>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</si>
  <si>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</si>
  <si>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</si>
  <si>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</si>
  <si>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</si>
  <si>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</si>
  <si>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</si>
  <si>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</si>
  <si>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</si>
  <si>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</si>
  <si>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</si>
  <si>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</si>
  <si>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</si>
  <si>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</si>
  <si>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</si>
  <si>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</si>
  <si>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</si>
  <si>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</si>
  <si>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</si>
  <si>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</si>
  <si>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</si>
  <si>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</si>
  <si>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</si>
  <si>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</si>
  <si>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</si>
  <si>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</si>
  <si>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</si>
  <si>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</si>
  <si>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</si>
  <si>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</si>
  <si>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</si>
  <si>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</si>
  <si>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</si>
  <si>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</si>
  <si>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</si>
  <si>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</si>
  <si>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</si>
  <si>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</si>
  <si>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</si>
  <si>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</si>
  <si>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</si>
  <si>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</si>
  <si>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</si>
  <si>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</si>
  <si>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</si>
  <si>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</si>
  <si>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</si>
  <si>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</si>
  <si>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</si>
  <si>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</si>
  <si>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</si>
  <si>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</si>
  <si>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</si>
  <si>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</si>
  <si>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</si>
  <si>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</si>
  <si>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</si>
  <si>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</si>
  <si>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</si>
  <si>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</si>
  <si>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</si>
  <si>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</si>
  <si>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</si>
  <si>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</si>
  <si>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</si>
  <si>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</si>
  <si>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</si>
  <si>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</si>
  <si>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</si>
  <si>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</si>
  <si>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</si>
  <si>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</si>
  <si>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</si>
  <si>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</si>
  <si>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</si>
  <si>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</si>
  <si>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</si>
  <si>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</si>
  <si>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</si>
  <si>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</si>
  <si>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</si>
  <si>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</si>
  <si>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</si>
  <si>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</si>
  <si>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</si>
  <si>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</si>
  <si>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</si>
  <si>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</si>
  <si>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</si>
  <si>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</si>
  <si>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</si>
  <si>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</si>
  <si>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</si>
  <si>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</si>
  <si>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</si>
  <si>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</si>
  <si>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</si>
  <si>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</si>
  <si>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</si>
  <si>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</si>
  <si>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</si>
  <si>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</si>
  <si>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</si>
  <si>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</si>
  <si>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</si>
  <si>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</si>
  <si>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</si>
  <si>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</si>
  <si>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</si>
  <si>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</si>
  <si>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</si>
  <si>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</si>
  <si>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</si>
  <si>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</si>
  <si>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</si>
  <si>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</si>
  <si>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</si>
  <si>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</si>
  <si>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</si>
  <si>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</si>
  <si>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</si>
  <si>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</si>
  <si>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</si>
  <si>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</si>
  <si>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</si>
  <si>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</si>
  <si>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</si>
  <si>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</si>
  <si>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</si>
  <si>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</si>
  <si>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</si>
  <si>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</si>
  <si>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</si>
  <si>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</si>
  <si>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</si>
  <si>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</si>
  <si>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</si>
  <si>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</si>
  <si>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</si>
  <si>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</si>
  <si>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</si>
  <si>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</si>
  <si>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</si>
  <si>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</si>
  <si>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</si>
  <si>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</si>
  <si>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</si>
  <si>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</si>
  <si>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</si>
  <si>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</si>
  <si>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</si>
  <si>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</si>
  <si>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</si>
  <si>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</si>
  <si>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</si>
  <si>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</si>
  <si>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</si>
  <si>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</si>
  <si>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</si>
  <si>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</si>
  <si>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</si>
  <si>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</si>
  <si>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</si>
  <si>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</si>
  <si>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</si>
  <si>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</si>
  <si>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</si>
  <si>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</si>
  <si>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</si>
  <si>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</si>
  <si>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</si>
  <si>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</si>
  <si>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</si>
  <si>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</si>
  <si>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</si>
  <si>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</si>
  <si>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</si>
  <si>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</si>
  <si>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</si>
  <si>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</si>
  <si>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</si>
  <si>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</si>
  <si>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</si>
  <si>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</si>
  <si>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</si>
  <si>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</si>
  <si>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</si>
  <si>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</si>
  <si>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</si>
  <si>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</si>
  <si>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</si>
  <si>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</si>
  <si>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</si>
  <si>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</si>
  <si>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</si>
  <si>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</si>
  <si>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</si>
  <si>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</si>
  <si>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</si>
  <si>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</si>
  <si>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</si>
  <si>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</si>
  <si>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</si>
  <si>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</si>
  <si>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</si>
  <si>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</si>
  <si>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</si>
  <si>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</si>
  <si>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</si>
  <si>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</si>
  <si>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</si>
  <si>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</si>
  <si>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</si>
  <si>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</si>
  <si>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</si>
  <si>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</si>
  <si>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</si>
  <si>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</si>
  <si>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</si>
  <si>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</si>
  <si>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</si>
  <si>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</si>
  <si>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</si>
  <si>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</si>
  <si>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</si>
  <si>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</si>
  <si>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</si>
  <si>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</si>
  <si>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</si>
  <si>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</si>
  <si>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</si>
  <si>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</si>
  <si>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</si>
  <si>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</si>
  <si>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</si>
  <si>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</si>
  <si>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</si>
  <si>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</si>
  <si>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</si>
  <si>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</si>
  <si>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</si>
  <si>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</si>
  <si>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</si>
  <si>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</si>
  <si>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</si>
  <si>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</si>
  <si>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</si>
  <si>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</si>
  <si>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</si>
  <si>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</si>
  <si>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</si>
  <si>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</si>
  <si>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</si>
  <si>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</si>
  <si>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</si>
  <si>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</si>
  <si>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</si>
  <si>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</si>
  <si>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</si>
  <si>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</si>
  <si>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</si>
  <si>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</si>
  <si>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</si>
  <si>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</si>
  <si>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</si>
  <si>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</si>
  <si>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</si>
  <si>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</si>
  <si>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</si>
  <si>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</si>
  <si>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</si>
  <si>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</si>
  <si>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</si>
  <si>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</si>
  <si>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</si>
  <si>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</si>
  <si>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</si>
  <si>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</si>
  <si>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</si>
  <si>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</si>
  <si>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</si>
  <si>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</si>
  <si>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</si>
  <si>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</si>
  <si>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</si>
  <si>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</si>
  <si>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</si>
  <si>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</si>
  <si>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</si>
  <si>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</si>
  <si>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</si>
  <si>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</si>
  <si>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</si>
  <si>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</si>
  <si>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</si>
  <si>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</si>
  <si>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</si>
  <si>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</si>
  <si>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</si>
  <si>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</si>
  <si>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</si>
  <si>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</si>
  <si>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</si>
  <si>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</si>
  <si>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</si>
  <si>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</si>
  <si>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</si>
  <si>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</si>
  <si>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</si>
  <si>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</si>
  <si>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</si>
  <si>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</si>
  <si>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</si>
  <si>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</si>
  <si>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</si>
  <si>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</si>
  <si>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</si>
  <si>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</si>
  <si>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</si>
  <si>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</si>
  <si>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</si>
  <si>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</si>
  <si>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</si>
  <si>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</si>
  <si>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</si>
  <si>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</si>
  <si>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</si>
  <si>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</si>
  <si>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</si>
  <si>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</si>
  <si>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</si>
  <si>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</si>
  <si>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</si>
  <si>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</si>
  <si>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</si>
  <si>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</si>
  <si>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</si>
  <si>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</si>
  <si>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</si>
  <si>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</si>
  <si>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</si>
  <si>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</si>
  <si>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</si>
  <si>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</si>
  <si>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</si>
  <si>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</si>
  <si>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</si>
  <si>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</si>
  <si>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</si>
  <si>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</si>
  <si>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</si>
  <si>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</si>
  <si>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</si>
  <si>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</si>
  <si>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</si>
  <si>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</si>
  <si>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</si>
  <si>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</si>
  <si>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</si>
  <si>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</si>
  <si>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</si>
  <si>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</si>
  <si>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</si>
  <si>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</si>
  <si>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</si>
  <si>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</si>
  <si>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</si>
  <si>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</si>
  <si>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</si>
  <si>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</si>
  <si>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</si>
  <si>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</si>
  <si>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</si>
  <si>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</si>
  <si>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</si>
  <si>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</si>
  <si>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</si>
  <si>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</si>
  <si>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</si>
  <si>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</si>
  <si>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</si>
  <si>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</si>
  <si>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</si>
  <si>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</si>
  <si>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</si>
  <si>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</si>
  <si>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</si>
  <si>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</si>
  <si>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</si>
  <si>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</si>
  <si>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</si>
  <si>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</si>
  <si>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</si>
  <si>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</si>
  <si>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</si>
  <si>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</si>
  <si>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</si>
  <si>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</si>
  <si>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</si>
  <si>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</si>
  <si>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</si>
  <si>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</si>
  <si>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</si>
  <si>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</si>
  <si>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</si>
  <si>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</si>
  <si>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</si>
  <si>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</si>
  <si>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</si>
  <si>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</si>
  <si>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</si>
  <si>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</si>
  <si>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</si>
  <si>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</si>
  <si>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</si>
  <si>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</si>
  <si>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</si>
  <si>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</si>
  <si>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</si>
  <si>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</si>
  <si>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</si>
  <si>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</si>
  <si>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</si>
  <si>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</si>
  <si>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</si>
  <si>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</si>
  <si>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</si>
  <si>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</si>
  <si>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</si>
  <si>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</si>
  <si>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</si>
  <si>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</si>
  <si>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</si>
  <si>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</si>
  <si>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</si>
  <si>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</si>
  <si>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</si>
  <si>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</si>
  <si>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</si>
  <si>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</si>
  <si>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</si>
  <si>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</si>
  <si>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</si>
  <si>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</si>
  <si>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</si>
  <si>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</si>
  <si>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</si>
  <si>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</si>
  <si>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</si>
  <si>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</si>
  <si>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</si>
  <si>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</si>
  <si>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</si>
  <si>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</si>
  <si>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</si>
  <si>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</si>
  <si>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</si>
  <si>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</si>
  <si>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</si>
  <si>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</si>
  <si>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</si>
  <si>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</si>
  <si>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</si>
  <si>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</si>
  <si>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</si>
  <si>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</si>
  <si>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</si>
  <si>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</si>
  <si>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</si>
  <si>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</si>
  <si>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</si>
  <si>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</si>
  <si>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</si>
  <si>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</si>
  <si>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</si>
  <si>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</si>
  <si>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</si>
  <si>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</si>
  <si>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</si>
  <si>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</si>
  <si>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</si>
  <si>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</si>
  <si>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</si>
  <si>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</si>
  <si>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</si>
  <si>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</si>
  <si>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</si>
  <si>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</si>
  <si>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</si>
  <si>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</si>
  <si>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</si>
  <si>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</si>
  <si>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</si>
  <si>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</si>
  <si>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</si>
  <si>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</si>
  <si>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</si>
  <si>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</si>
  <si>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</si>
  <si>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</si>
  <si>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</si>
  <si>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</si>
  <si>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</si>
  <si>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</si>
  <si>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</si>
  <si>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</si>
  <si>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</si>
  <si>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</si>
  <si>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</si>
  <si>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</si>
  <si>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</si>
  <si>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</si>
  <si>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</si>
  <si>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</si>
  <si>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</si>
  <si>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</si>
  <si>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</si>
  <si>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</si>
  <si>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</si>
  <si>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</si>
  <si>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</si>
  <si>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</si>
  <si>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</si>
  <si>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</si>
  <si>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</si>
  <si>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</si>
  <si>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</si>
  <si>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</si>
  <si>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</si>
  <si>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</si>
  <si>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</si>
  <si>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</si>
  <si>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</si>
  <si>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</si>
  <si>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</si>
  <si>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</si>
  <si>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</si>
  <si>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</si>
  <si>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</si>
  <si>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</si>
  <si>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</si>
  <si>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</si>
  <si>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</si>
  <si>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</si>
  <si>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</si>
  <si>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</si>
  <si>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</si>
  <si>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</si>
  <si>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</si>
  <si>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</si>
  <si>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</si>
  <si>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</si>
  <si>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</si>
  <si>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</si>
  <si>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</si>
  <si>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</si>
  <si>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</si>
  <si>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</si>
  <si>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</si>
  <si>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</si>
  <si>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</si>
  <si>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</si>
  <si>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</si>
  <si>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</si>
  <si>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</si>
  <si>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</si>
  <si>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</si>
  <si>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</si>
  <si>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</si>
  <si>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</si>
  <si>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</si>
  <si>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</si>
  <si>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</si>
  <si>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</si>
  <si>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</si>
  <si>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</si>
  <si>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</si>
  <si>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</si>
  <si>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</si>
  <si>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</si>
  <si>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</si>
  <si>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</si>
  <si>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</si>
  <si>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</si>
  <si>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</si>
  <si>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</si>
  <si>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</si>
  <si>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</si>
  <si>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</si>
  <si>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</si>
  <si>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</si>
  <si>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</si>
  <si>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</si>
  <si>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</si>
  <si>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</si>
  <si>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</si>
  <si>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</si>
  <si>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</si>
  <si>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</si>
  <si>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</si>
  <si>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</si>
  <si>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</si>
  <si>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</si>
  <si>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</si>
  <si>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</si>
  <si>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</si>
  <si>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</si>
  <si>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</si>
  <si>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</si>
  <si>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</si>
  <si>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</si>
  <si>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</si>
  <si>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</si>
  <si>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</si>
  <si>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</si>
  <si>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</si>
  <si>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</si>
  <si>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</si>
  <si>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</si>
  <si>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</si>
  <si>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</si>
  <si>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</si>
  <si>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</si>
  <si>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</si>
  <si>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</si>
  <si>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</si>
  <si>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</si>
  <si>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</si>
  <si>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</si>
  <si>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</si>
  <si>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</si>
  <si>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</si>
  <si>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</si>
  <si>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</si>
  <si>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</si>
  <si>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</si>
  <si>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</si>
  <si>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</si>
  <si>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</si>
  <si>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</si>
  <si>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</si>
  <si>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</si>
  <si>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</si>
  <si>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</si>
  <si>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</si>
  <si>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</si>
  <si>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</si>
  <si>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</si>
  <si>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</si>
  <si>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</si>
  <si>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</si>
  <si>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</si>
  <si>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</si>
  <si>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</si>
  <si>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</si>
  <si>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</si>
  <si>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</si>
  <si>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</si>
  <si>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</si>
  <si>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</si>
  <si>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</si>
  <si>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</si>
  <si>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</si>
  <si>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</si>
  <si>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</si>
  <si>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</si>
  <si>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</si>
  <si>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</si>
  <si>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</si>
  <si>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</si>
  <si>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</si>
  <si>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</si>
  <si>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</si>
  <si>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</si>
  <si>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</si>
  <si>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</si>
  <si>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</si>
  <si>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</si>
  <si>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</si>
  <si>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</si>
  <si>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</si>
  <si>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</si>
  <si>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</si>
  <si>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</si>
  <si>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</si>
  <si>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</si>
  <si>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</si>
  <si>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</si>
  <si>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</si>
  <si>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</si>
  <si>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</si>
  <si>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</si>
  <si>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</si>
  <si>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</si>
  <si>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</si>
  <si>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</si>
  <si>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</si>
  <si>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</si>
  <si>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</si>
  <si>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</si>
  <si>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</si>
  <si>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</si>
  <si>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</si>
  <si>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</si>
  <si>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</si>
  <si>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</si>
  <si>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</si>
  <si>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</si>
  <si>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</si>
  <si>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</si>
  <si>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</si>
  <si>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</si>
  <si>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</si>
  <si>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</si>
  <si>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</si>
  <si>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</si>
  <si>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</si>
  <si>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</si>
  <si>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</si>
  <si>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</si>
  <si>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</si>
  <si>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</si>
  <si>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</si>
  <si>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</si>
  <si>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</si>
  <si>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</si>
  <si>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</si>
  <si>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</si>
  <si>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</si>
  <si>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</si>
  <si>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</si>
  <si>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</si>
  <si>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</si>
  <si>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</si>
  <si>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</si>
  <si>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</si>
  <si>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</si>
  <si>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</si>
  <si>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</si>
  <si>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</si>
  <si>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</si>
  <si>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</si>
  <si>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</si>
  <si>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</si>
  <si>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</si>
  <si>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</si>
  <si>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</si>
  <si>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</si>
  <si>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</si>
  <si>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</si>
  <si>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</si>
  <si>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</si>
  <si>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</si>
  <si>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</si>
  <si>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</si>
  <si>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</si>
  <si>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</si>
  <si>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</si>
  <si>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</si>
  <si>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</si>
  <si>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</si>
  <si>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</si>
  <si>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</si>
  <si>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</si>
  <si>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</si>
  <si>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</si>
  <si>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</si>
  <si>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</si>
  <si>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</si>
  <si>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</si>
  <si>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</si>
  <si>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</si>
  <si>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</si>
  <si>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</si>
  <si>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</si>
  <si>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</si>
  <si>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</si>
  <si>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</si>
  <si>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</si>
  <si>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</si>
  <si>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</si>
  <si>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</si>
  <si>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</si>
  <si>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</si>
  <si>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</si>
  <si>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</si>
  <si>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</si>
  <si>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</si>
  <si>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</si>
  <si>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</si>
  <si>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</si>
  <si>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</si>
  <si>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</si>
  <si>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</si>
  <si>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</si>
  <si>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</si>
  <si>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</si>
  <si>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</si>
  <si>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</si>
  <si>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</si>
  <si>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</si>
  <si>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</si>
  <si>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</si>
  <si>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</si>
  <si>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</si>
  <si>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</si>
  <si>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</si>
  <si>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</si>
  <si>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</si>
  <si>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</si>
  <si>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</si>
  <si>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</si>
  <si>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</si>
  <si>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</si>
  <si>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</si>
  <si>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</si>
  <si>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</si>
  <si>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</si>
  <si>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</si>
  <si>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</si>
  <si>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</si>
  <si>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</si>
  <si>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</si>
  <si>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</si>
  <si>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</si>
  <si>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</si>
  <si>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</si>
  <si>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</si>
  <si>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</si>
  <si>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</si>
  <si>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</si>
  <si>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</si>
  <si>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</si>
  <si>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</si>
  <si>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</si>
  <si>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</si>
  <si>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</si>
  <si>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</si>
  <si>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</si>
  <si>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</si>
  <si>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</si>
  <si>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</si>
  <si>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</si>
  <si>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</si>
  <si>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</si>
  <si>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</si>
  <si>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</si>
  <si>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</si>
  <si>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</si>
  <si>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</si>
  <si>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</si>
  <si>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</si>
  <si>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</si>
  <si>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</si>
  <si>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</si>
  <si>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</si>
  <si>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</si>
  <si>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</si>
  <si>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</si>
  <si>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</si>
  <si>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</si>
  <si>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</si>
  <si>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</si>
  <si>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</si>
  <si>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</si>
  <si>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</si>
  <si>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</si>
  <si>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</si>
  <si>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</si>
  <si>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</si>
  <si>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</si>
  <si>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</si>
  <si>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</si>
  <si>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</si>
  <si>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</si>
  <si>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</si>
  <si>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</si>
  <si>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</si>
  <si>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</si>
  <si>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</si>
  <si>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</si>
  <si>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</si>
  <si>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</si>
  <si>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</si>
  <si>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</si>
  <si>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</si>
  <si>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</si>
  <si>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</si>
  <si>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</si>
  <si>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</si>
  <si>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</si>
  <si>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</si>
  <si>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</si>
  <si>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</si>
  <si>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</si>
  <si>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</si>
  <si>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</si>
  <si>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</si>
  <si>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</si>
  <si>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</si>
  <si>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</si>
  <si>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</si>
  <si>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</si>
  <si>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</si>
  <si>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</si>
  <si>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</si>
  <si>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</si>
  <si>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</si>
  <si>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</si>
  <si>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</si>
  <si>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</si>
  <si>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</si>
  <si>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</si>
  <si>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</si>
  <si>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</si>
  <si>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</si>
  <si>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</si>
  <si>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</si>
  <si>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</si>
  <si>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</si>
  <si>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</si>
  <si>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</si>
  <si>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</si>
  <si>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</si>
  <si>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</si>
  <si>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</si>
  <si>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</si>
  <si>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</si>
  <si>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</si>
  <si>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</si>
  <si>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</si>
  <si>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</si>
  <si>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</si>
  <si>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</si>
  <si>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</si>
  <si>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</si>
  <si>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</si>
  <si>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</si>
  <si>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</si>
  <si>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</si>
  <si>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</si>
  <si>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</si>
  <si>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</si>
  <si>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</si>
  <si>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</si>
  <si>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</si>
  <si>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</si>
  <si>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</si>
  <si>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</si>
  <si>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</si>
  <si>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</si>
  <si>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</si>
  <si>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</si>
  <si>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</si>
  <si>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</si>
  <si>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</si>
  <si>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</si>
  <si>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</si>
  <si>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</si>
  <si>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</si>
  <si>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</si>
  <si>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</si>
  <si>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</si>
  <si>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</si>
  <si>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</si>
  <si>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</si>
  <si>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</si>
  <si>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</si>
  <si>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</si>
  <si>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</si>
  <si>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</si>
  <si>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</si>
  <si>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</si>
  <si>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</si>
  <si>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</si>
  <si>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</si>
  <si>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</si>
  <si>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</si>
  <si>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</si>
  <si>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</si>
  <si>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</si>
  <si>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</si>
  <si>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</si>
  <si>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</si>
  <si>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</si>
  <si>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</si>
  <si>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</si>
  <si>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</si>
  <si>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</si>
  <si>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</si>
  <si>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</si>
  <si>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</si>
  <si>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</si>
  <si>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</si>
  <si>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</si>
  <si>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</si>
  <si>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</si>
  <si>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</si>
  <si>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</si>
  <si>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</si>
  <si>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</si>
  <si>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</si>
  <si>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</si>
  <si>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</si>
  <si>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</si>
  <si>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</si>
  <si>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</si>
  <si>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</si>
  <si>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</si>
  <si>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</si>
  <si>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</si>
  <si>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</si>
  <si>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</si>
  <si>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</si>
  <si>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</si>
  <si>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</si>
  <si>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</si>
  <si>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</si>
  <si>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</si>
  <si>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</si>
  <si>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</si>
  <si>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</si>
  <si>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</si>
  <si>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</si>
  <si>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</si>
  <si>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</si>
  <si>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</si>
  <si>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</si>
  <si>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</si>
  <si>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</si>
  <si>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</si>
  <si>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</si>
  <si>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</si>
  <si>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</si>
  <si>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</si>
  <si>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</si>
  <si>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</si>
  <si>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</si>
  <si>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</si>
  <si>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</si>
  <si>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</si>
  <si>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</si>
  <si>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</si>
  <si>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</si>
  <si>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</si>
  <si>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</si>
  <si>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</si>
  <si>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</si>
  <si>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</si>
  <si>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</si>
  <si>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</si>
  <si>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</si>
  <si>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</si>
  <si>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</si>
  <si>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</si>
  <si>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</si>
  <si>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</si>
  <si>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</si>
  <si>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</si>
  <si>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</si>
  <si>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</si>
  <si>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</si>
  <si>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</si>
  <si>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</si>
  <si>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</si>
  <si>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</si>
  <si>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</si>
  <si>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</si>
  <si>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</si>
  <si>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</si>
  <si>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</si>
  <si>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</si>
  <si>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</si>
  <si>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</si>
  <si>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</si>
  <si>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</si>
  <si>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</si>
  <si>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</si>
  <si>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</si>
  <si>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</si>
  <si>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</si>
  <si>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</si>
  <si>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</si>
  <si>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</si>
  <si>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</si>
  <si>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</si>
  <si>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</si>
  <si>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</si>
  <si>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</si>
  <si>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</si>
  <si>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</si>
  <si>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</si>
  <si>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</si>
  <si>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</si>
  <si>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</si>
  <si>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</si>
  <si>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</si>
  <si>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</si>
  <si>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</si>
  <si>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</si>
  <si>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</si>
  <si>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</si>
  <si>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</si>
  <si>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</si>
  <si>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</si>
  <si>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</si>
  <si>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</si>
  <si>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</si>
  <si>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</si>
  <si>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</si>
  <si>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</si>
  <si>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</si>
  <si>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</si>
  <si>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</si>
  <si>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</si>
  <si>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</si>
  <si>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</si>
  <si>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</si>
  <si>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</si>
  <si>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</si>
  <si>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</si>
  <si>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</si>
  <si>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</si>
  <si>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</si>
  <si>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</si>
  <si>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</si>
  <si>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</si>
  <si>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</si>
  <si>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</si>
  <si>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</si>
  <si>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</si>
  <si>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</si>
  <si>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</si>
  <si>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</si>
  <si>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</si>
  <si>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</si>
  <si>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</si>
  <si>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</si>
  <si>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</si>
  <si>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</si>
  <si>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</si>
  <si>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</si>
  <si>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</si>
  <si>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</si>
  <si>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</si>
  <si>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</si>
  <si>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</si>
  <si>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</si>
  <si>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</si>
  <si>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</si>
  <si>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</si>
  <si>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</si>
  <si>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</si>
  <si>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</si>
  <si>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</si>
  <si>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</si>
  <si>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</si>
  <si>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</si>
  <si>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</si>
  <si>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</si>
  <si>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</si>
  <si>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</si>
  <si>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</si>
  <si>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</si>
  <si>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</si>
  <si>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</si>
  <si>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</si>
  <si>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</si>
  <si>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</si>
  <si>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</si>
  <si>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</si>
  <si>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</si>
  <si>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</si>
  <si>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</si>
  <si>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</si>
  <si>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</si>
  <si>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</si>
  <si>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</si>
  <si>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</si>
  <si>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</si>
  <si>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</si>
  <si>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</si>
  <si>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</si>
  <si>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</si>
  <si>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</si>
  <si>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</si>
  <si>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</si>
  <si>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</si>
  <si>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</si>
  <si>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</si>
  <si>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</si>
  <si>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</si>
  <si>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</si>
  <si>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</si>
  <si>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</si>
  <si>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</si>
  <si>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</si>
  <si>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</si>
  <si>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</si>
  <si>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</si>
  <si>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</si>
  <si>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</si>
  <si>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</si>
  <si>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</si>
  <si>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</si>
  <si>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</si>
  <si>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</si>
  <si>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</si>
  <si>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</si>
  <si>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</si>
  <si>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</si>
  <si>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</si>
  <si>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</si>
  <si>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</si>
  <si>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</si>
  <si>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</si>
  <si>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</si>
  <si>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</si>
  <si>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</si>
  <si>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</si>
  <si>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</si>
  <si>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</si>
  <si>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</si>
  <si>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</si>
  <si>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</si>
  <si>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</si>
  <si>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</si>
  <si>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</si>
  <si>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</si>
  <si>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</si>
  <si>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</si>
  <si>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</si>
  <si>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</si>
  <si>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</si>
  <si>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</si>
  <si>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</si>
  <si>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</si>
  <si>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</si>
  <si>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</si>
  <si>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</si>
  <si>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</si>
  <si>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</si>
  <si>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</si>
  <si>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</si>
  <si>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</si>
  <si>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</si>
  <si>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</si>
  <si>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</si>
  <si>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</si>
  <si>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</si>
  <si>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</si>
  <si>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</si>
  <si>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</si>
  <si>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</si>
  <si>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</si>
  <si>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</si>
  <si>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</si>
  <si>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</si>
  <si>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</si>
  <si>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</si>
  <si>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</si>
  <si>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</si>
  <si>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</si>
  <si>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</si>
  <si>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</si>
  <si>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</si>
  <si>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</si>
  <si>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</si>
  <si>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</si>
  <si>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</si>
  <si>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</si>
  <si>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</si>
  <si>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</si>
  <si>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</si>
  <si>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</si>
  <si>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</si>
  <si>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</si>
  <si>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</si>
  <si>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</si>
  <si>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</si>
  <si>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</si>
  <si>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</si>
  <si>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</si>
  <si>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</si>
  <si>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</si>
  <si>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</si>
  <si>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</si>
  <si>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</si>
  <si>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</si>
  <si>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</si>
  <si>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</si>
  <si>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</si>
  <si>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</si>
  <si>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</si>
  <si>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</si>
  <si>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</si>
  <si>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</si>
  <si>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</si>
  <si>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</si>
  <si>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</si>
  <si>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</si>
  <si>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</si>
  <si>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</si>
  <si>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</si>
  <si>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</si>
  <si>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</si>
  <si>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</si>
  <si>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</si>
  <si>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</si>
  <si>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</si>
  <si>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</si>
  <si>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</si>
  <si>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</si>
  <si>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</si>
  <si>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</si>
  <si>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</si>
  <si>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</si>
  <si>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</si>
  <si>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</si>
  <si>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</si>
  <si>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</si>
  <si>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</si>
  <si>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</si>
  <si>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</si>
  <si>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</si>
  <si>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</si>
  <si>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</si>
  <si>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</si>
  <si>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</si>
  <si>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</si>
  <si>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</si>
  <si>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</si>
  <si>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</si>
  <si>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</si>
  <si>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</si>
  <si>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</si>
  <si>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</si>
  <si>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</si>
  <si>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</si>
  <si>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</si>
  <si>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</si>
  <si>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</si>
  <si>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</si>
  <si>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</si>
  <si>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</si>
  <si>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</si>
  <si>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</si>
  <si>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</si>
  <si>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</si>
  <si>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</si>
  <si>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</si>
  <si>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</si>
  <si>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</si>
  <si>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</si>
  <si>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</si>
  <si>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</si>
  <si>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</si>
  <si>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</si>
  <si>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</si>
  <si>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</si>
  <si>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</si>
  <si>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</si>
  <si>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</si>
  <si>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</si>
  <si>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</si>
  <si>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</si>
  <si>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</si>
  <si>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</si>
  <si>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</si>
  <si>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</si>
  <si>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</si>
  <si>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</si>
  <si>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</si>
  <si>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</si>
  <si>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</si>
  <si>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</si>
  <si>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</si>
  <si>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</si>
  <si>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</si>
  <si>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</si>
  <si>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</si>
  <si>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</si>
  <si>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</si>
  <si>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</si>
  <si>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</si>
  <si>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</si>
  <si>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</si>
  <si>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</si>
  <si>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</si>
  <si>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</si>
  <si>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</si>
  <si>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</si>
  <si>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</si>
  <si>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</si>
  <si>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</si>
  <si>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</si>
  <si>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</si>
  <si>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</si>
  <si>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</si>
  <si>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</si>
  <si>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</si>
  <si>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</si>
  <si>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</si>
  <si>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</si>
  <si>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</si>
  <si>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</si>
  <si>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</si>
  <si>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</si>
  <si>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</si>
  <si>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</si>
  <si>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</si>
  <si>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</si>
  <si>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</si>
  <si>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</si>
  <si>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</si>
  <si>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</si>
  <si>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</si>
  <si>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</si>
  <si>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</si>
  <si>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</si>
  <si>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</si>
  <si>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</si>
  <si>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</si>
  <si>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</si>
  <si>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</si>
  <si>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</si>
  <si>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</si>
  <si>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</si>
  <si>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</si>
  <si>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</si>
  <si>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</si>
  <si>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</si>
  <si>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</si>
  <si>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</si>
  <si>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</si>
  <si>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</si>
  <si>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</si>
  <si>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</si>
  <si>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</si>
  <si>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</si>
  <si>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</si>
  <si>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</si>
  <si>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</si>
  <si>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</si>
  <si>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</si>
  <si>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</si>
  <si>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</si>
  <si>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</si>
  <si>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</si>
  <si>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</si>
  <si>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</si>
  <si>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</si>
  <si>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</si>
  <si>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</si>
  <si>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</si>
  <si>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</si>
  <si>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</si>
  <si>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</si>
  <si>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</si>
  <si>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</si>
  <si>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</si>
  <si>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</si>
  <si>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</si>
  <si>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</si>
  <si>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</si>
  <si>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</si>
  <si>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</si>
  <si>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</si>
  <si>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</si>
  <si>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</si>
  <si>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</si>
  <si>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</si>
  <si>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</si>
  <si>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</si>
  <si>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</si>
  <si>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</si>
  <si>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</si>
  <si>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</si>
  <si>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</si>
  <si>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</si>
  <si>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</si>
  <si>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</si>
  <si>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</si>
  <si>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</si>
  <si>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</si>
  <si>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</si>
  <si>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</si>
  <si>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</si>
  <si>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</si>
  <si>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</si>
  <si>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</si>
  <si>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</si>
  <si>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</si>
  <si>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</si>
  <si>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</si>
  <si>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</si>
  <si>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</si>
  <si>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</si>
  <si>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</si>
  <si>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</si>
  <si>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</si>
  <si>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</si>
  <si>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</si>
  <si>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</si>
  <si>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</si>
  <si>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</si>
  <si>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</si>
  <si>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</si>
  <si>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</si>
  <si>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</si>
  <si>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</si>
  <si>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</si>
  <si>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</si>
  <si>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</si>
  <si>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</si>
  <si>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</si>
  <si>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</si>
  <si>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</si>
  <si>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</si>
  <si>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</si>
  <si>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</si>
  <si>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</si>
  <si>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</si>
  <si>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</si>
  <si>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</si>
  <si>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</si>
  <si>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</si>
  <si>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</si>
  <si>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</si>
  <si>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</si>
  <si>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</si>
  <si>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</si>
  <si>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</si>
  <si>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</si>
  <si>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</si>
  <si>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</si>
  <si>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</si>
  <si>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</si>
  <si>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</si>
  <si>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</si>
  <si>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</si>
  <si>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</si>
  <si>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</si>
  <si>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</si>
  <si>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</si>
  <si>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</si>
  <si>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</si>
  <si>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</si>
  <si>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</si>
  <si>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</si>
  <si>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</si>
  <si>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</si>
  <si>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</si>
  <si>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</si>
  <si>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</si>
  <si>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</si>
  <si>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</si>
  <si>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</si>
  <si>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</si>
  <si>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</si>
  <si>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</si>
  <si>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</si>
  <si>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</si>
  <si>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</si>
  <si>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</si>
  <si>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</si>
  <si>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</si>
  <si>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</si>
  <si>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</si>
  <si>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</si>
  <si>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</si>
  <si>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</si>
  <si>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</si>
  <si>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</si>
  <si>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</si>
  <si>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</si>
  <si>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</si>
  <si>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</si>
  <si>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</si>
  <si>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</si>
  <si>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</si>
  <si>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</si>
  <si>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</si>
  <si>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</si>
  <si>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</si>
  <si>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</si>
  <si>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</si>
  <si>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</si>
  <si>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</si>
  <si>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</si>
  <si>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</si>
  <si>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</si>
  <si>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</si>
  <si>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</si>
  <si>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</si>
  <si>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</si>
  <si>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</si>
  <si>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</si>
  <si>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</si>
  <si>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</si>
  <si>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</si>
  <si>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</si>
  <si>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</si>
  <si>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</si>
  <si>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</si>
  <si>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</si>
  <si>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</si>
  <si>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</si>
  <si>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</si>
  <si>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</si>
  <si>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</si>
  <si>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</si>
  <si>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</si>
  <si>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</si>
  <si>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</si>
  <si>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</si>
  <si>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</si>
  <si>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</si>
  <si>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</si>
  <si>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</si>
  <si>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</si>
  <si>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</si>
  <si>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</si>
  <si>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</si>
  <si>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</si>
  <si>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</si>
  <si>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</si>
  <si>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</si>
  <si>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</si>
  <si>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</si>
  <si>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</si>
  <si>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</si>
  <si>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</si>
  <si>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</si>
  <si>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</si>
  <si>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</si>
  <si>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</si>
  <si>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</si>
  <si>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</si>
  <si>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</si>
  <si>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</si>
  <si>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</si>
  <si>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</si>
  <si>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</si>
  <si>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</si>
  <si>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</si>
  <si>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</si>
  <si>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</si>
  <si>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</si>
  <si>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</si>
  <si>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</si>
  <si>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</si>
  <si>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</si>
  <si>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</si>
  <si>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</si>
  <si>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</si>
  <si>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</si>
  <si>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</si>
  <si>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</si>
  <si>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</si>
  <si>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</si>
  <si>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</si>
  <si>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</si>
  <si>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</si>
  <si>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</si>
  <si>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</si>
  <si>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</si>
  <si>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</si>
  <si>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</si>
  <si>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</si>
  <si>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</si>
  <si>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</si>
  <si>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</si>
  <si>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</si>
  <si>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</si>
  <si>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</si>
  <si>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</si>
  <si>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</si>
  <si>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</si>
  <si>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</si>
  <si>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</si>
  <si>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</si>
  <si>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</si>
  <si>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</si>
  <si>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</si>
  <si>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</si>
  <si>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</si>
  <si>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</si>
  <si>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</si>
  <si>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</si>
  <si>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</si>
  <si>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</si>
  <si>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</si>
  <si>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</si>
  <si>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</si>
  <si>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</si>
  <si>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</si>
  <si>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</si>
  <si>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</si>
  <si>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</si>
  <si>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</si>
  <si>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</si>
  <si>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</si>
  <si>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</si>
  <si>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</si>
  <si>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</si>
  <si>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</si>
  <si>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</si>
  <si>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</si>
  <si>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</si>
  <si>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</si>
  <si>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</si>
  <si>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</si>
  <si>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</si>
  <si>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</si>
  <si>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</si>
  <si>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</si>
  <si>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</si>
  <si>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</si>
  <si>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</si>
  <si>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</si>
  <si>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</si>
  <si>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</si>
  <si>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</si>
  <si>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</si>
  <si>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</si>
  <si>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</si>
  <si>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</si>
  <si>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</si>
  <si>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</si>
  <si>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</si>
  <si>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</si>
  <si>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</si>
  <si>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</si>
  <si>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</si>
  <si>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</si>
  <si>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</si>
  <si>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</si>
  <si>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</si>
  <si>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</si>
  <si>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</si>
  <si>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</si>
  <si>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</si>
  <si>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</si>
  <si>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</si>
  <si>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</si>
  <si>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</si>
  <si>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</si>
  <si>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</si>
  <si>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</si>
  <si>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</si>
  <si>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</si>
  <si>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</si>
  <si>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</si>
  <si>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</si>
  <si>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</si>
  <si>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</si>
  <si>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</si>
  <si>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</si>
  <si>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</si>
  <si>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</si>
  <si>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</si>
  <si>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</si>
  <si>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</si>
  <si>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</si>
  <si>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</si>
  <si>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</si>
  <si>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</si>
  <si>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</si>
  <si>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</si>
  <si>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</si>
  <si>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</si>
  <si>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</si>
  <si>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</si>
  <si>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</si>
  <si>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</si>
  <si>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</si>
  <si>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</si>
  <si>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</si>
  <si>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</si>
  <si>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</si>
  <si>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</si>
  <si>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</si>
  <si>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</si>
  <si>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</si>
  <si>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</si>
  <si>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</si>
  <si>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</si>
  <si>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</si>
  <si>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</si>
  <si>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</si>
  <si>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</si>
  <si>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</si>
  <si>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</si>
  <si>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</si>
  <si>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</si>
  <si>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</si>
  <si>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</si>
  <si>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</si>
  <si>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</si>
  <si>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</si>
  <si>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</si>
  <si>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</si>
  <si>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</si>
  <si>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</si>
  <si>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</si>
  <si>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</si>
  <si>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</si>
  <si>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</si>
  <si>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</si>
  <si>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</si>
  <si>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</si>
  <si>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</si>
  <si>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</si>
  <si>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</si>
  <si>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</si>
  <si>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</si>
  <si>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</si>
  <si>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</si>
  <si>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</si>
  <si>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</si>
  <si>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</si>
  <si>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</si>
  <si>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</si>
  <si>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</si>
  <si>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</si>
  <si>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</si>
  <si>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</si>
  <si>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</si>
  <si>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</si>
  <si>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</si>
  <si>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</si>
  <si>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</si>
  <si>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</si>
  <si>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</si>
  <si>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</si>
  <si>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</si>
  <si>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</si>
  <si>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</si>
  <si>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</si>
  <si>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</si>
  <si>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</si>
  <si>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</si>
  <si>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</si>
  <si>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</si>
  <si>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</si>
  <si>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</si>
  <si>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</si>
  <si>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</si>
  <si>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</si>
  <si>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</si>
  <si>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</si>
  <si>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</si>
  <si>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</si>
  <si>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</si>
  <si>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</si>
  <si>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</si>
  <si>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</si>
  <si>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</si>
  <si>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</si>
  <si>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</si>
  <si>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</si>
  <si>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</si>
  <si>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</si>
  <si>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</si>
  <si>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</si>
  <si>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</si>
  <si>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</si>
  <si>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</si>
  <si>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</si>
  <si>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</si>
  <si>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</si>
  <si>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</si>
  <si>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</si>
  <si>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</si>
  <si>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</si>
  <si>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</si>
  <si>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</si>
  <si>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</si>
  <si>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</si>
  <si>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</si>
  <si>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</si>
  <si>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</si>
  <si>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</si>
  <si>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</si>
  <si>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</si>
  <si>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</si>
  <si>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</si>
  <si>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</si>
  <si>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</si>
  <si>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</si>
  <si>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</si>
  <si>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</si>
  <si>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</si>
  <si>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</si>
  <si>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</si>
  <si>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</si>
  <si>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</si>
  <si>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</si>
  <si>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</si>
  <si>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</si>
  <si>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</si>
  <si>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</si>
  <si>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</si>
  <si>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</si>
  <si>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</si>
  <si>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</si>
  <si>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</si>
  <si>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</si>
  <si>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</si>
  <si>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</si>
  <si>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</si>
  <si>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</si>
  <si>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</si>
  <si>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</si>
  <si>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</si>
  <si>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</si>
  <si>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</si>
  <si>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</si>
  <si>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</si>
  <si>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</si>
  <si>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</si>
  <si>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</si>
  <si>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</si>
  <si>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</si>
  <si>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</si>
  <si>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</si>
  <si>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</si>
  <si>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</si>
  <si>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</si>
  <si>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</si>
  <si>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</si>
  <si>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</si>
  <si>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</si>
  <si>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</si>
  <si>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</si>
  <si>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</si>
  <si>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</si>
  <si>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</si>
  <si>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</si>
  <si>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</si>
  <si>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</si>
  <si>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</si>
  <si>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</si>
  <si>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</si>
  <si>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</si>
  <si>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</si>
  <si>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</si>
  <si>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</si>
  <si>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</si>
  <si>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</si>
  <si>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</si>
  <si>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</si>
  <si>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</si>
  <si>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</si>
  <si>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</si>
  <si>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</si>
  <si>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</si>
  <si>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</si>
  <si>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</si>
  <si>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</si>
  <si>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</si>
  <si>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</si>
  <si>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</si>
  <si>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</si>
  <si>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</si>
  <si>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</si>
  <si>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</si>
  <si>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</si>
  <si>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</si>
  <si>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</si>
  <si>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</si>
  <si>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</si>
  <si>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</si>
  <si>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</si>
  <si>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</si>
  <si>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</si>
  <si>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</si>
  <si>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</si>
  <si>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</si>
  <si>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</si>
  <si>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</si>
  <si>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</si>
  <si>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</si>
  <si>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</si>
  <si>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</si>
  <si>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</si>
  <si>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</si>
  <si>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</si>
  <si>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</si>
  <si>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</si>
  <si>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</si>
  <si>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</si>
  <si>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</si>
  <si>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</si>
  <si>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</si>
  <si>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</si>
  <si>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</si>
  <si>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</si>
  <si>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</si>
  <si>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</si>
  <si>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</si>
  <si>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</si>
  <si>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</si>
  <si>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</si>
  <si>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</si>
  <si>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</si>
  <si>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</si>
  <si>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</si>
  <si>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</si>
  <si>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</si>
  <si>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</si>
  <si>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</si>
  <si>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</si>
  <si>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</si>
  <si>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</si>
  <si>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</si>
  <si>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</si>
  <si>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</si>
  <si>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</si>
  <si>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</si>
  <si>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</si>
  <si>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</si>
  <si>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</si>
  <si>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</si>
  <si>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</si>
  <si>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</si>
  <si>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</si>
  <si>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</si>
  <si>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</si>
  <si>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</si>
  <si>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</si>
  <si>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</si>
  <si>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</si>
  <si>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</si>
  <si>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</si>
  <si>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</si>
  <si>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</si>
  <si>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</si>
  <si>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</si>
  <si>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</si>
  <si>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</si>
  <si>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</si>
  <si>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</si>
  <si>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</si>
  <si>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</si>
  <si>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</si>
  <si>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</si>
  <si>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</si>
  <si>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</si>
  <si>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</si>
  <si>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</si>
  <si>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</si>
  <si>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</si>
  <si>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</si>
  <si>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</si>
  <si>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</si>
  <si>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</si>
  <si>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</si>
  <si>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</si>
  <si>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</si>
  <si>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</si>
  <si>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</si>
  <si>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</si>
  <si>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</si>
  <si>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</si>
  <si>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</si>
  <si>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</si>
  <si>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</si>
  <si>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</si>
  <si>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</si>
  <si>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</si>
  <si>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</si>
  <si>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</si>
  <si>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</si>
  <si>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</si>
  <si>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</si>
  <si>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</si>
  <si>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</si>
  <si>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</si>
  <si>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</si>
  <si>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</si>
  <si>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</si>
  <si>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</si>
  <si>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</si>
  <si>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</si>
  <si>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</si>
  <si>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</si>
  <si>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</si>
  <si>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</si>
  <si>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</si>
  <si>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</si>
  <si>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</si>
  <si>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</si>
  <si>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</si>
  <si>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</si>
  <si>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</si>
  <si>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</si>
  <si>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</si>
  <si>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</si>
  <si>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</si>
  <si>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</si>
  <si>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</si>
  <si>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</si>
  <si>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</si>
  <si>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</si>
  <si>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</si>
  <si>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</si>
  <si>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</si>
  <si>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</si>
  <si>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</si>
  <si>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</si>
  <si>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</si>
  <si>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</si>
  <si>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</si>
  <si>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</si>
  <si>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</si>
  <si>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</si>
  <si>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</si>
  <si>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</si>
  <si>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</si>
  <si>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</si>
  <si>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</si>
  <si>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</si>
  <si>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</si>
  <si>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</si>
  <si>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</si>
  <si>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</si>
  <si>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</si>
  <si>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</si>
  <si>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</si>
  <si>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</si>
  <si>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</si>
  <si>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</si>
  <si>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</si>
  <si>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</si>
  <si>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</si>
  <si>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</si>
  <si>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</si>
  <si>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</si>
  <si>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</si>
  <si>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</si>
  <si>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</si>
  <si>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</si>
  <si>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</si>
  <si>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</si>
  <si>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</si>
  <si>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</si>
  <si>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</si>
  <si>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</si>
  <si>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</si>
  <si>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</si>
  <si>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</si>
  <si>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</si>
  <si>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</si>
  <si>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</si>
  <si>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</si>
  <si>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</si>
  <si>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</si>
  <si>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</si>
  <si>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</si>
  <si>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</si>
  <si>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</si>
  <si>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</si>
  <si>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</si>
  <si>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</si>
  <si>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</si>
  <si>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</si>
  <si>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</si>
  <si>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</si>
  <si>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</si>
  <si>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</si>
  <si>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</si>
  <si>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</si>
  <si>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</si>
  <si>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</si>
  <si>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</si>
  <si>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</si>
  <si>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</si>
  <si>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</si>
  <si>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</si>
  <si>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</si>
  <si>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</si>
  <si>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</si>
  <si>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</si>
  <si>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</si>
  <si>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</si>
  <si>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</si>
  <si>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</si>
  <si>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</si>
  <si>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</si>
  <si>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</si>
  <si>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</si>
  <si>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</si>
  <si>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</si>
  <si>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</si>
  <si>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</si>
  <si>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</si>
  <si>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</si>
  <si>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</si>
  <si>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</si>
  <si>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</si>
  <si>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</si>
  <si>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</si>
  <si>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</si>
  <si>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</si>
  <si>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</si>
  <si>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</si>
  <si>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</si>
  <si>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</si>
  <si>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</si>
  <si>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</si>
  <si>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</si>
  <si>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</si>
  <si>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</si>
  <si>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</si>
  <si>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</si>
  <si>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</si>
  <si>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</si>
  <si>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</si>
  <si>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</si>
  <si>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</si>
  <si>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</si>
  <si>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</si>
  <si>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</si>
  <si>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</si>
  <si>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</si>
  <si>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</si>
  <si>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</si>
  <si>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</si>
  <si>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</si>
  <si>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</si>
  <si>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</si>
  <si>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</si>
  <si>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</si>
  <si>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</si>
  <si>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</si>
  <si>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</si>
  <si>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</si>
  <si>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</si>
  <si>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</si>
  <si>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</si>
  <si>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</si>
  <si>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</si>
  <si>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</si>
  <si>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</si>
  <si>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</si>
  <si>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</si>
  <si>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</si>
  <si>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</si>
  <si>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</si>
  <si>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</si>
  <si>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</si>
  <si>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</si>
  <si>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</si>
  <si>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</si>
  <si>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</si>
  <si>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</si>
  <si>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</si>
  <si>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</si>
  <si>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</si>
  <si>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</si>
  <si>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</si>
  <si>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</si>
  <si>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</si>
  <si>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</si>
  <si>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</si>
  <si>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</si>
  <si>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</si>
  <si>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</si>
  <si>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</si>
  <si>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</si>
  <si>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</si>
  <si>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</si>
  <si>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</si>
  <si>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</si>
  <si>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</si>
  <si>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</si>
  <si>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</si>
  <si>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</si>
  <si>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</si>
  <si>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</si>
  <si>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</si>
  <si>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</si>
  <si>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</si>
  <si>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</si>
  <si>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</si>
  <si>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</si>
  <si>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</si>
  <si>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</si>
  <si>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</si>
  <si>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</si>
  <si>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</si>
  <si>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</si>
  <si>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</si>
  <si>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</si>
  <si>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</si>
  <si>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</si>
  <si>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</si>
  <si>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</si>
  <si>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</si>
  <si>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</si>
  <si>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</si>
  <si>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</si>
  <si>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</si>
  <si>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</si>
  <si>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</si>
  <si>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</si>
  <si>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</si>
  <si>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</si>
  <si>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</si>
  <si>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</si>
  <si>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</si>
  <si>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</si>
  <si>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</si>
  <si>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</si>
  <si>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</si>
  <si>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</si>
  <si>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</si>
  <si>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</si>
  <si>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</si>
  <si>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</si>
  <si>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</si>
  <si>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</si>
  <si>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</si>
  <si>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</si>
  <si>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</si>
  <si>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</si>
  <si>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</si>
  <si>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</si>
  <si>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</si>
  <si>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</si>
  <si>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</si>
  <si>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</si>
  <si>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</si>
  <si>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</si>
  <si>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</si>
  <si>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</si>
  <si>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</si>
  <si>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</si>
  <si>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</si>
  <si>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</si>
  <si>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</si>
  <si>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</si>
  <si>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</si>
  <si>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</si>
  <si>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</si>
  <si>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</si>
  <si>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</si>
  <si>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</si>
  <si>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</si>
  <si>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</si>
  <si>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</si>
  <si>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</si>
  <si>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</si>
  <si>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</si>
  <si>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</si>
  <si>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</si>
  <si>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</si>
  <si>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</si>
  <si>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</si>
  <si>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</si>
  <si>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</si>
  <si>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</si>
  <si>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</si>
  <si>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</si>
  <si>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</si>
  <si>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</si>
  <si>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</si>
  <si>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</si>
  <si>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</si>
  <si>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</si>
  <si>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</si>
  <si>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</si>
  <si>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</si>
  <si>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</si>
  <si>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</si>
  <si>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</si>
  <si>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</si>
  <si>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</si>
  <si>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</si>
  <si>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</si>
  <si>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</si>
  <si>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</si>
  <si>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</si>
  <si>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</si>
  <si>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</si>
  <si>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</si>
  <si>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</si>
  <si>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</si>
  <si>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</si>
  <si>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</si>
  <si>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</si>
  <si>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</si>
  <si>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</si>
  <si>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</si>
  <si>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</si>
  <si>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</si>
  <si>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</si>
  <si>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</si>
  <si>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</si>
  <si>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</si>
  <si>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</si>
  <si>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</si>
  <si>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</si>
  <si>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</si>
  <si>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</si>
  <si>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</si>
  <si>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</si>
  <si>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</si>
  <si>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</si>
  <si>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</si>
  <si>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</si>
  <si>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</si>
  <si>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</si>
  <si>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</si>
  <si>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</si>
  <si>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</si>
  <si>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</si>
  <si>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</si>
  <si>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</si>
  <si>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</si>
  <si>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</si>
  <si>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</si>
  <si>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</si>
  <si>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</si>
  <si>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</si>
  <si>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</si>
  <si>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</si>
  <si>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</si>
  <si>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</si>
  <si>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</si>
  <si>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</si>
  <si>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</si>
  <si>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</si>
  <si>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</si>
  <si>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</si>
  <si>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</si>
  <si>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</si>
  <si>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</si>
  <si>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</si>
  <si>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</si>
  <si>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</si>
  <si>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</si>
  <si>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</si>
  <si>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</si>
  <si>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</si>
  <si>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</si>
  <si>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</si>
  <si>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</si>
  <si>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</si>
  <si>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</si>
  <si>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</si>
  <si>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</si>
  <si>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</si>
  <si>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</si>
  <si>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</si>
  <si>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</si>
  <si>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</si>
  <si>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</si>
  <si>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</si>
  <si>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</si>
  <si>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</si>
  <si>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</si>
  <si>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</si>
  <si>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</si>
  <si>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</si>
  <si>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</si>
  <si>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</si>
  <si>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</si>
  <si>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</si>
  <si>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</si>
  <si>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</si>
  <si>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</si>
  <si>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</si>
  <si>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</si>
  <si>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</si>
  <si>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</si>
  <si>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</si>
  <si>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</si>
  <si>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</si>
  <si>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</si>
  <si>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</si>
  <si>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</si>
  <si>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</si>
  <si>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</si>
  <si>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</si>
  <si>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</si>
  <si>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</si>
  <si>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</si>
  <si>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</si>
  <si>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</si>
  <si>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</si>
  <si>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</si>
  <si>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</si>
  <si>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</si>
  <si>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</si>
  <si>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</si>
  <si>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</si>
  <si>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</si>
  <si>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</si>
  <si>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</si>
  <si>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</si>
  <si>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</si>
  <si>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</si>
  <si>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</si>
  <si>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</si>
  <si>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</si>
  <si>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</si>
  <si>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</si>
  <si>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</si>
  <si>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</si>
  <si>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</si>
  <si>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</si>
  <si>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</si>
  <si>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</si>
  <si>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</si>
  <si>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</si>
  <si>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</si>
  <si>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</si>
  <si>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</si>
  <si>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</si>
  <si>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</si>
  <si>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</si>
  <si>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</si>
  <si>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</si>
  <si>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</si>
  <si>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</si>
  <si>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</si>
  <si>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</si>
  <si>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</si>
  <si>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</si>
  <si>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</si>
  <si>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</si>
  <si>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</si>
  <si>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</si>
  <si>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</si>
  <si>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</si>
  <si>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</si>
  <si>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</si>
  <si>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</si>
  <si>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</si>
  <si>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</si>
  <si>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</si>
  <si>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</si>
  <si>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</si>
  <si>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</si>
  <si>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</si>
  <si>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</si>
  <si>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</si>
  <si>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</si>
  <si>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</si>
  <si>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</si>
  <si>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</si>
  <si>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</si>
  <si>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</si>
  <si>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</si>
  <si>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</si>
  <si>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</si>
  <si>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</si>
  <si>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</si>
  <si>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</si>
  <si>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</si>
  <si>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</si>
  <si>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</si>
  <si>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</si>
  <si>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</si>
  <si>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</si>
  <si>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</si>
  <si>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</si>
  <si>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</si>
  <si>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</si>
  <si>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</si>
  <si>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</si>
  <si>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</si>
  <si>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</si>
  <si>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</si>
  <si>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</si>
  <si>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</si>
  <si>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</si>
  <si>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</si>
  <si>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</si>
  <si>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</si>
  <si>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</si>
  <si>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</si>
  <si>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</si>
  <si>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</si>
  <si>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</si>
  <si>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</si>
  <si>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</si>
  <si>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</si>
  <si>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</si>
  <si>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</si>
  <si>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</si>
  <si>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</si>
  <si>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</si>
  <si>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</si>
  <si>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</si>
  <si>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</si>
  <si>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</si>
  <si>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</si>
  <si>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</si>
  <si>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</si>
  <si>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</si>
  <si>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</si>
  <si>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</si>
  <si>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</si>
  <si>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</si>
  <si>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</si>
  <si>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</si>
  <si>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</si>
  <si>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</si>
  <si>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</si>
  <si>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</si>
  <si>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</si>
  <si>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</si>
  <si>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</si>
  <si>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</si>
  <si>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</si>
  <si>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</si>
  <si>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</si>
  <si>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</si>
  <si>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</si>
  <si>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</si>
  <si>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</si>
  <si>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</si>
  <si>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</si>
  <si>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</si>
  <si>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</si>
  <si>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</si>
  <si>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</si>
  <si>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</si>
  <si>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</si>
  <si>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</si>
  <si>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</si>
  <si>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</si>
  <si>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</si>
  <si>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</si>
  <si>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</si>
  <si>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</si>
  <si>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</si>
  <si>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</si>
  <si>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</si>
  <si>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</si>
  <si>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</si>
  <si>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</si>
  <si>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</si>
  <si>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</si>
  <si>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</si>
  <si>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</si>
  <si>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</si>
  <si>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</si>
  <si>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</si>
  <si>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</si>
  <si>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</si>
  <si>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</si>
  <si>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</si>
  <si>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</si>
  <si>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</si>
  <si>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</si>
  <si>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</si>
  <si>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</si>
  <si>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</si>
  <si>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</si>
  <si>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</si>
  <si>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</si>
  <si>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</si>
  <si>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</si>
  <si>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</si>
  <si>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</si>
  <si>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</si>
  <si>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</si>
  <si>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</si>
  <si>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</si>
  <si>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</si>
  <si>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</si>
  <si>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</si>
  <si>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</si>
  <si>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</si>
  <si>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</si>
  <si>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</si>
  <si>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</si>
  <si>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</si>
  <si>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</si>
  <si>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</si>
  <si>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</si>
  <si>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</si>
  <si>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</si>
  <si>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</si>
  <si>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</si>
  <si>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</si>
  <si>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</si>
  <si>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</si>
  <si>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</si>
  <si>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</si>
  <si>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</si>
  <si>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</si>
  <si>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</si>
  <si>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</si>
  <si>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</si>
  <si>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</si>
  <si>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</si>
  <si>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</si>
  <si>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</si>
  <si>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</si>
  <si>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</si>
  <si>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</si>
  <si>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</si>
  <si>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</si>
  <si>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</si>
  <si>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</si>
  <si>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</si>
  <si>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</si>
  <si>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</si>
  <si>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</si>
  <si>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</si>
  <si>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</si>
  <si>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</si>
  <si>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</si>
  <si>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</si>
  <si>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</si>
  <si>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</si>
  <si>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</si>
  <si>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</si>
  <si>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</si>
  <si>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</si>
  <si>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</si>
  <si>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</si>
  <si>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</si>
  <si>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</si>
  <si>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</si>
  <si>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</si>
  <si>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</si>
  <si>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</si>
  <si>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</si>
  <si>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</si>
  <si>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</si>
  <si>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</si>
  <si>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</si>
  <si>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</si>
  <si>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</si>
  <si>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</si>
  <si>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</si>
  <si>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</si>
  <si>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</si>
  <si>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</si>
  <si>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</si>
  <si>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</si>
  <si>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</si>
  <si>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</si>
  <si>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</si>
  <si>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</si>
  <si>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</si>
  <si>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</si>
  <si>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</si>
  <si>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</si>
  <si>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</si>
  <si>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</si>
  <si>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</si>
  <si>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</si>
  <si>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</si>
  <si>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</si>
  <si>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</si>
  <si>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</si>
  <si>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</si>
  <si>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</si>
  <si>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</si>
  <si>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</si>
  <si>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</si>
  <si>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</si>
  <si>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</si>
  <si>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</si>
  <si>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</si>
  <si>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</si>
  <si>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</si>
  <si>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</si>
  <si>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</si>
  <si>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</si>
  <si>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</si>
  <si>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</si>
  <si>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</si>
  <si>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</si>
  <si>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</si>
  <si>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</si>
  <si>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</si>
  <si>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</si>
  <si>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</si>
  <si>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</si>
  <si>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</si>
  <si>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</si>
  <si>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</si>
  <si>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</si>
  <si>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</si>
  <si>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</si>
  <si>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</si>
  <si>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</si>
  <si>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</si>
  <si>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</si>
  <si>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</si>
  <si>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</si>
  <si>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</si>
  <si>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</si>
  <si>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</si>
  <si>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</si>
  <si>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</si>
  <si>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</si>
  <si>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</si>
  <si>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</si>
  <si>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</si>
  <si>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</si>
  <si>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</si>
  <si>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</si>
  <si>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</si>
  <si>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</si>
  <si>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</si>
  <si>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</si>
  <si>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</si>
  <si>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</si>
  <si>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</si>
  <si>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</si>
  <si>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</si>
  <si>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</si>
  <si>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</si>
  <si>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</si>
  <si>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</si>
  <si>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</si>
  <si>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</si>
  <si>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</si>
  <si>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</si>
  <si>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</si>
  <si>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</si>
  <si>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</si>
  <si>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</si>
  <si>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</si>
  <si>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</si>
  <si>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</si>
  <si>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</si>
  <si>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</si>
  <si>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</si>
  <si>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</si>
  <si>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</si>
  <si>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</si>
  <si>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</si>
  <si>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</si>
  <si>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</si>
  <si>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</si>
  <si>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</si>
  <si>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</si>
  <si>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</si>
  <si>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</si>
  <si>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</si>
  <si>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</si>
  <si>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</si>
  <si>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</si>
  <si>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</si>
  <si>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</si>
  <si>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</si>
  <si>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</si>
  <si>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</si>
  <si>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</si>
  <si>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</si>
  <si>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</si>
  <si>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</si>
  <si>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</si>
  <si>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</si>
  <si>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</si>
  <si>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</si>
  <si>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</si>
  <si>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</si>
  <si>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</si>
  <si>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</si>
  <si>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</si>
  <si>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</si>
  <si>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</si>
  <si>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</si>
  <si>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</si>
  <si>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</si>
  <si>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</si>
  <si>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</si>
  <si>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</si>
  <si>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</si>
  <si>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</si>
  <si>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</si>
  <si>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</si>
  <si>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</si>
  <si>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</si>
  <si>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</si>
  <si>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</si>
  <si>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</si>
  <si>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</si>
  <si>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</si>
  <si>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</si>
  <si>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</si>
  <si>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</si>
  <si>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</si>
  <si>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</si>
  <si>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</si>
  <si>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</si>
  <si>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</si>
  <si>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</si>
  <si>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</si>
  <si>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</si>
  <si>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</si>
  <si>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</si>
  <si>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</si>
  <si>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</si>
  <si>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</si>
  <si>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</si>
  <si>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</si>
  <si>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</si>
  <si>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</si>
  <si>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</si>
  <si>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</si>
  <si>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</si>
  <si>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</si>
  <si>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</si>
  <si>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</si>
  <si>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</si>
  <si>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</si>
  <si>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</si>
  <si>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</si>
  <si>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</si>
  <si>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</si>
  <si>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</si>
  <si>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</si>
  <si>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</si>
  <si>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</si>
  <si>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</si>
  <si>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</si>
  <si>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</si>
  <si>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</si>
  <si>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</si>
  <si>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</si>
  <si>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</si>
  <si>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</si>
  <si>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</si>
  <si>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</si>
  <si>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</si>
  <si>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</si>
  <si>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</si>
  <si>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</si>
  <si>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</si>
  <si>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</si>
  <si>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</si>
  <si>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</si>
  <si>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</si>
  <si>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</si>
  <si>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</si>
  <si>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</si>
  <si>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</si>
  <si>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</si>
  <si>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</si>
  <si>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</si>
  <si>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</si>
  <si>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</si>
  <si>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</si>
  <si>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</si>
  <si>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</si>
  <si>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</si>
  <si>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</si>
  <si>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</si>
  <si>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</si>
  <si>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</si>
  <si>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</si>
  <si>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</si>
  <si>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</si>
  <si>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</si>
  <si>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</si>
  <si>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</si>
  <si>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</si>
  <si>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</si>
  <si>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</si>
  <si>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</si>
  <si>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</si>
  <si>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</si>
  <si>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</si>
  <si>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</si>
  <si>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</si>
  <si>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</si>
  <si>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</si>
  <si>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</si>
  <si>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</si>
  <si>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</si>
  <si>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</si>
  <si>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</si>
  <si>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</si>
  <si>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</si>
  <si>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</si>
  <si>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</si>
  <si>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</si>
  <si>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</si>
  <si>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</si>
  <si>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</si>
  <si>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</si>
  <si>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</si>
  <si>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</si>
  <si>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</si>
  <si>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</si>
  <si>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</si>
  <si>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</si>
  <si>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</si>
  <si>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</si>
  <si>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</si>
  <si>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</si>
  <si>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</si>
  <si>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</si>
  <si>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</si>
  <si>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</si>
  <si>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</si>
  <si>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</si>
  <si>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</si>
  <si>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</si>
  <si>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</si>
  <si>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</si>
  <si>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</si>
  <si>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</si>
  <si>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</si>
  <si>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</si>
  <si>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</si>
  <si>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</si>
  <si>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</si>
  <si>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</si>
  <si>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</si>
  <si>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</si>
  <si>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</si>
  <si>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</si>
  <si>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</si>
  <si>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</si>
  <si>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</si>
  <si>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</si>
  <si>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</si>
  <si>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</si>
  <si>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</si>
  <si>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</si>
  <si>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</si>
  <si>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</si>
  <si>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</si>
  <si>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</si>
  <si>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</si>
  <si>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</si>
  <si>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</si>
  <si>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</si>
  <si>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</si>
  <si>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</si>
  <si>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</si>
  <si>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</si>
  <si>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</si>
  <si>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</si>
  <si>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</si>
  <si>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</si>
  <si>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</si>
  <si>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</si>
  <si>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</si>
  <si>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</si>
  <si>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</si>
  <si>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</si>
  <si>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</si>
  <si>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</si>
  <si>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</si>
  <si>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</si>
  <si>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</si>
  <si>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</si>
  <si>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</si>
  <si>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</si>
  <si>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</si>
  <si>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</si>
  <si>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</si>
  <si>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</si>
  <si>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</si>
  <si>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</si>
  <si>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</si>
  <si>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</si>
  <si>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</si>
  <si>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</si>
  <si>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</si>
  <si>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</si>
  <si>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</si>
  <si>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</si>
  <si>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</si>
  <si>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</si>
  <si>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</si>
  <si>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</si>
  <si>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</si>
  <si>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</si>
  <si>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</si>
  <si>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</si>
  <si>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</si>
  <si>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</si>
  <si>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</si>
  <si>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</si>
  <si>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</si>
  <si>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</si>
  <si>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</si>
  <si>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</si>
  <si>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</si>
  <si>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</si>
  <si>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</si>
  <si>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</si>
  <si>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</si>
  <si>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</si>
  <si>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</si>
  <si>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</si>
  <si>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</si>
  <si>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</si>
  <si>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</si>
  <si>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</si>
  <si>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</si>
  <si>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</si>
  <si>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</si>
  <si>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</si>
  <si>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</si>
  <si>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</si>
  <si>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</si>
  <si>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</si>
  <si>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</si>
  <si>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</si>
  <si>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</si>
  <si>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</si>
  <si>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</si>
  <si>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</si>
  <si>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</si>
  <si>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</si>
  <si>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</si>
  <si>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</si>
  <si>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</si>
  <si>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</si>
  <si>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</si>
  <si>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</si>
  <si>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</si>
  <si>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</si>
  <si>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</si>
  <si>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</si>
  <si>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</si>
  <si>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</si>
  <si>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</si>
  <si>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</si>
  <si>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</si>
  <si>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</si>
  <si>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</si>
  <si>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</si>
  <si>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</si>
  <si>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</si>
  <si>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</si>
  <si>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</si>
  <si>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</si>
  <si>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</si>
  <si>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</si>
  <si>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</si>
  <si>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</si>
  <si>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</si>
  <si>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</si>
  <si>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</si>
  <si>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</si>
  <si>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</si>
  <si>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</si>
  <si>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</si>
  <si>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</si>
  <si>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</si>
  <si>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</si>
  <si>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</si>
  <si>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</si>
  <si>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</si>
  <si>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</si>
  <si>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</si>
  <si>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</si>
  <si>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</si>
  <si>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</si>
  <si>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</si>
  <si>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</si>
  <si>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</si>
  <si>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</si>
  <si>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</si>
  <si>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</si>
  <si>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</si>
  <si>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</si>
  <si>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</si>
  <si>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</si>
  <si>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</si>
  <si>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</si>
  <si>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</si>
  <si>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</si>
  <si>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</si>
  <si>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</si>
  <si>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</si>
  <si>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</si>
  <si>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</si>
  <si>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</si>
  <si>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</si>
  <si>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</si>
  <si>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</si>
  <si>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</si>
  <si>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</si>
  <si>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</si>
  <si>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</si>
  <si>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</si>
  <si>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</si>
  <si>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</si>
  <si>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</si>
  <si>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</si>
  <si>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</si>
  <si>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</si>
  <si>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</si>
  <si>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</si>
  <si>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</si>
  <si>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</si>
  <si>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</si>
  <si>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</si>
  <si>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</si>
  <si>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</si>
  <si>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</si>
  <si>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</si>
  <si>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</si>
  <si>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</si>
  <si>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</si>
  <si>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</si>
  <si>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</si>
  <si>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</si>
  <si>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</si>
  <si>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</si>
  <si>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</si>
  <si>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</si>
  <si>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</si>
  <si>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</si>
  <si>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</si>
  <si>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</si>
  <si>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</si>
  <si>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</si>
  <si>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</si>
  <si>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</si>
  <si>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</si>
  <si>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</si>
  <si>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</si>
  <si>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</si>
  <si>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</si>
  <si>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</si>
  <si>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</si>
  <si>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</si>
  <si>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</si>
  <si>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</si>
  <si>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</si>
  <si>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</si>
  <si>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</si>
  <si>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</si>
  <si>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</si>
  <si>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</si>
  <si>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</si>
  <si>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</si>
  <si>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</si>
  <si>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</si>
  <si>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</si>
  <si>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</si>
  <si>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</si>
  <si>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</si>
  <si>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</si>
  <si>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</si>
  <si>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</si>
  <si>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</si>
  <si>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</si>
  <si>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</si>
  <si>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</si>
  <si>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</si>
  <si>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</si>
  <si>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</si>
  <si>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</si>
  <si>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</si>
  <si>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</si>
  <si>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</si>
  <si>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</si>
  <si>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</si>
  <si>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</si>
  <si>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</si>
  <si>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</si>
  <si>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</si>
  <si>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</si>
  <si>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</si>
  <si>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</si>
  <si>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</si>
  <si>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</si>
  <si>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</si>
  <si>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</si>
  <si>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</si>
  <si>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</si>
  <si>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</si>
  <si>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</si>
  <si>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</si>
  <si>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</si>
  <si>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</si>
  <si>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</si>
  <si>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</si>
  <si>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</si>
  <si>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</si>
  <si>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</si>
  <si>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</si>
  <si>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</si>
  <si>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</si>
  <si>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</si>
  <si>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</si>
  <si>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</si>
  <si>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</si>
  <si>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</si>
  <si>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</si>
  <si>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</si>
  <si>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</si>
  <si>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</si>
  <si>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</si>
  <si>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</si>
  <si>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</si>
  <si>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</si>
  <si>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</si>
  <si>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</si>
  <si>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</si>
  <si>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</si>
  <si>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</si>
  <si>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</si>
  <si>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</si>
  <si>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</si>
  <si>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</si>
  <si>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</si>
  <si>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</si>
  <si>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</si>
  <si>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</si>
  <si>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</si>
  <si>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</si>
  <si>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</si>
  <si>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</si>
  <si>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</si>
  <si>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</si>
  <si>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</si>
  <si>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</si>
  <si>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</si>
  <si>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</si>
  <si>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</si>
  <si>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</si>
  <si>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</si>
  <si>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</si>
  <si>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</si>
  <si>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</si>
  <si>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</si>
  <si>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</si>
  <si>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</si>
  <si>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</si>
  <si>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</si>
  <si>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</si>
  <si>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</si>
  <si>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</si>
  <si>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</si>
  <si>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</si>
  <si>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</si>
  <si>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</si>
  <si>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</si>
  <si>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</si>
  <si>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</si>
  <si>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</si>
  <si>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</si>
  <si>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</si>
  <si>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</si>
  <si>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</si>
  <si>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</si>
  <si>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</si>
  <si>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</si>
  <si>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</si>
  <si>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</si>
  <si>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</si>
  <si>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</si>
  <si>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</si>
  <si>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</si>
  <si>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</si>
  <si>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</si>
  <si>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</si>
  <si>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</si>
  <si>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</si>
  <si>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</si>
  <si>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</si>
  <si>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</si>
  <si>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</si>
  <si>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</si>
  <si>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</si>
  <si>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</si>
  <si>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</si>
  <si>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</si>
  <si>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</si>
  <si>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</si>
  <si>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</si>
  <si>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</si>
  <si>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</si>
  <si>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</si>
  <si>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</si>
  <si>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</si>
  <si>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</si>
  <si>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</si>
  <si>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</si>
  <si>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</si>
  <si>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</si>
  <si>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</si>
  <si>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</si>
  <si>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</si>
  <si>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</si>
  <si>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</si>
  <si>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</si>
  <si>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</si>
  <si>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</si>
  <si>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</si>
  <si>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</si>
  <si>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</si>
  <si>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</si>
  <si>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</si>
  <si>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</si>
  <si>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</si>
  <si>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</si>
  <si>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</si>
  <si>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</si>
  <si>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</si>
  <si>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</si>
  <si>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</si>
  <si>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</si>
  <si>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</si>
  <si>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</si>
  <si>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</si>
  <si>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</si>
  <si>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</si>
  <si>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</si>
  <si>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</si>
  <si>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</si>
  <si>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</si>
  <si>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</si>
  <si>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</si>
  <si>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</si>
  <si>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</si>
  <si>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</si>
  <si>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</si>
  <si>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</si>
  <si>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</si>
  <si>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</si>
  <si>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</si>
  <si>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</si>
  <si>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</si>
  <si>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</si>
  <si>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</si>
  <si>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</si>
  <si>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</si>
  <si>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</si>
  <si>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</si>
  <si>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</si>
  <si>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</si>
  <si>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</si>
  <si>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</si>
  <si>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</si>
  <si>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</si>
  <si>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</si>
  <si>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</si>
  <si>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</si>
  <si>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</si>
  <si>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</si>
  <si>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</si>
  <si>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</si>
  <si>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</si>
  <si>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</si>
  <si>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</si>
  <si>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</si>
  <si>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</si>
  <si>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</si>
  <si>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</si>
  <si>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</si>
  <si>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</si>
  <si>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</si>
  <si>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</si>
  <si>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</si>
  <si>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</si>
  <si>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</si>
  <si>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</si>
  <si>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</si>
  <si>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</si>
  <si>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</si>
  <si>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</si>
  <si>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</si>
  <si>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</si>
  <si>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</si>
  <si>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</si>
  <si>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</si>
  <si>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</si>
  <si>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</si>
  <si>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</si>
  <si>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</si>
  <si>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</si>
  <si>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</si>
  <si>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</si>
  <si>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</si>
  <si>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</si>
  <si>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</si>
  <si>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</si>
  <si>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</si>
  <si>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</si>
  <si>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</si>
  <si>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</si>
  <si>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</si>
  <si>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</si>
  <si>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</si>
  <si>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</si>
  <si>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</si>
  <si>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</si>
  <si>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</si>
  <si>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</si>
  <si>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</si>
  <si>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</si>
  <si>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</si>
  <si>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</si>
  <si>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</si>
  <si>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</si>
  <si>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</si>
  <si>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</si>
  <si>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</si>
  <si>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</si>
  <si>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</si>
  <si>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</si>
  <si>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</si>
  <si>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</si>
  <si>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</si>
  <si>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</si>
  <si>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</si>
  <si>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</si>
  <si>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</si>
  <si>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</si>
  <si>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</si>
  <si>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</si>
  <si>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</si>
  <si>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</si>
  <si>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</si>
  <si>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</si>
  <si>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</si>
  <si>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</si>
  <si>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</si>
  <si>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</si>
  <si>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</si>
  <si>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</si>
  <si>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</si>
  <si>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</si>
  <si>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</si>
  <si>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</si>
  <si>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</si>
  <si>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</si>
  <si>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</si>
  <si>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</si>
  <si>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</si>
  <si>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</si>
  <si>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</si>
  <si>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</si>
  <si>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</si>
  <si>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</si>
  <si>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</si>
  <si>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</si>
  <si>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</si>
  <si>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</si>
  <si>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</si>
  <si>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</si>
  <si>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</si>
  <si>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</si>
  <si>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</si>
  <si>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</si>
  <si>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</si>
  <si>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</si>
  <si>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</si>
  <si>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</si>
  <si>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</si>
  <si>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</si>
  <si>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</si>
  <si>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</si>
  <si>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</si>
  <si>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</si>
  <si>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</si>
  <si>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</si>
  <si>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</si>
  <si>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</si>
  <si>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</si>
  <si>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</si>
  <si>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</si>
  <si>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</si>
  <si>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</si>
  <si>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</si>
  <si>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</si>
  <si>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</si>
  <si>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</si>
  <si>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</si>
  <si>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</si>
  <si>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</si>
  <si>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</si>
  <si>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</si>
  <si>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</si>
  <si>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</si>
  <si>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</si>
  <si>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</si>
  <si>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</si>
  <si>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</si>
  <si>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</si>
  <si>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</si>
  <si>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</si>
  <si>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</si>
  <si>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</si>
  <si>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</si>
  <si>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</si>
  <si>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</si>
  <si>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</si>
  <si>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</si>
  <si>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</si>
  <si>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</si>
  <si>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</si>
  <si>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</si>
  <si>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</si>
  <si>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</si>
  <si>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</si>
  <si>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</si>
  <si>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</si>
  <si>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</si>
  <si>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</si>
  <si>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</si>
  <si>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</si>
  <si>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</si>
  <si>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</si>
  <si>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</si>
  <si>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</si>
  <si>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</si>
  <si>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</si>
  <si>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</si>
  <si>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</si>
  <si>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</si>
  <si>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</si>
  <si>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</si>
  <si>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</si>
  <si>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</si>
  <si>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</si>
  <si>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</si>
  <si>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</si>
  <si>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</si>
  <si>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</si>
  <si>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</si>
  <si>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</si>
  <si>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</si>
  <si>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</si>
  <si>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</si>
  <si>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</si>
  <si>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</si>
  <si>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</si>
  <si>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</si>
  <si>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</si>
  <si>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</si>
  <si>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</si>
  <si>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</si>
  <si>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</si>
  <si>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</si>
  <si>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</si>
  <si>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</si>
  <si>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</si>
  <si>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</si>
  <si>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</si>
  <si>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</si>
  <si>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</si>
  <si>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</si>
  <si>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</si>
  <si>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</si>
  <si>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</si>
  <si>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</si>
  <si>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</si>
  <si>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</si>
  <si>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</si>
  <si>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</si>
  <si>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</si>
  <si>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</si>
  <si>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</si>
  <si>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</si>
  <si>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</si>
  <si>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</si>
  <si>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</si>
  <si>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</si>
  <si>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</si>
  <si>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</si>
  <si>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</si>
  <si>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</si>
  <si>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</si>
  <si>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</si>
  <si>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</si>
  <si>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</si>
  <si>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</si>
  <si>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</si>
  <si>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</si>
  <si>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</si>
  <si>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</si>
  <si>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</si>
  <si>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</si>
  <si>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</si>
  <si>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</si>
  <si>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</si>
  <si>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</si>
  <si>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</si>
  <si>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</si>
  <si>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</si>
  <si>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</si>
  <si>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</si>
  <si>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</si>
  <si>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</si>
  <si>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</si>
  <si>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</si>
  <si>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</si>
  <si>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</si>
  <si>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</si>
  <si>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</si>
  <si>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</si>
  <si>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</si>
  <si>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</si>
  <si>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</si>
  <si>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</si>
  <si>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</si>
  <si>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</si>
  <si>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</si>
  <si>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</si>
  <si>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</si>
  <si>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</si>
  <si>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</si>
  <si>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</si>
  <si>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</si>
  <si>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</si>
  <si>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</si>
  <si>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</si>
  <si>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</si>
  <si>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</si>
  <si>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</si>
  <si>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</si>
  <si>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</si>
  <si>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</si>
  <si>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</si>
  <si>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</si>
  <si>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</si>
  <si>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</si>
  <si>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</si>
  <si>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</si>
  <si>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</si>
  <si>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</si>
  <si>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</si>
  <si>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</si>
  <si>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</si>
  <si>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</si>
  <si>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</si>
  <si>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</si>
  <si>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</si>
  <si>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</si>
  <si>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</si>
  <si>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</si>
  <si>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</si>
  <si>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</si>
  <si>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</si>
  <si>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</si>
  <si>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</si>
  <si>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</si>
  <si>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</si>
  <si>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</si>
  <si>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</si>
  <si>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</si>
  <si>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</si>
  <si>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</si>
  <si>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</si>
  <si>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</si>
  <si>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</si>
  <si>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</si>
  <si>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</si>
  <si>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</si>
  <si>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</si>
  <si>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</si>
  <si>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</si>
  <si>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</si>
  <si>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</si>
  <si>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</si>
  <si>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</si>
  <si>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</si>
  <si>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</si>
  <si>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</si>
  <si>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</si>
  <si>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</si>
  <si>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</si>
  <si>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</si>
  <si>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</si>
  <si>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</si>
  <si>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</si>
  <si>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</si>
  <si>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</si>
  <si>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</si>
  <si>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</si>
  <si>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</si>
  <si>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</si>
  <si>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</si>
  <si>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</si>
  <si>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</si>
  <si>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</si>
  <si>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</si>
  <si>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</si>
  <si>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</si>
  <si>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</si>
  <si>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</si>
  <si>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</si>
  <si>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</si>
  <si>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</si>
  <si>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</si>
  <si>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</si>
  <si>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</si>
  <si>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</si>
  <si>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</si>
  <si>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</si>
  <si>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</si>
  <si>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</si>
  <si>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</si>
  <si>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</si>
  <si>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</si>
  <si>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</si>
  <si>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</si>
  <si>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</si>
  <si>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</si>
  <si>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</si>
  <si>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</si>
  <si>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</si>
  <si>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</si>
  <si>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</si>
  <si>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</si>
  <si>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</si>
  <si>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</si>
  <si>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</si>
  <si>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</si>
  <si>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</si>
  <si>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</si>
  <si>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</si>
  <si>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</si>
  <si>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</si>
  <si>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</si>
  <si>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</si>
  <si>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</si>
  <si>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</si>
  <si>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</si>
  <si>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</si>
  <si>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</si>
  <si>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</si>
  <si>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</si>
  <si>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</si>
  <si>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</si>
  <si>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</si>
  <si>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</si>
  <si>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</si>
  <si>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</si>
  <si>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</si>
  <si>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</si>
  <si>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</si>
  <si>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</si>
  <si>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</si>
  <si>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</si>
  <si>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</si>
  <si>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</si>
  <si>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</si>
  <si>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</si>
  <si>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</si>
  <si>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</si>
  <si>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</si>
  <si>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</si>
  <si>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</si>
  <si>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</si>
  <si>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</si>
  <si>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</si>
  <si>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</si>
  <si>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</si>
  <si>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</si>
  <si>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</si>
  <si>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</si>
  <si>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</si>
  <si>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</si>
  <si>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</si>
  <si>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</si>
  <si>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</si>
  <si>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</si>
  <si>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</si>
  <si>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</si>
  <si>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</si>
  <si>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</si>
  <si>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</si>
  <si>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</si>
  <si>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</si>
  <si>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</si>
  <si>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</si>
  <si>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</si>
  <si>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</si>
  <si>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</si>
  <si>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</si>
  <si>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</si>
  <si>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</si>
  <si>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</si>
  <si>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</si>
  <si>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</si>
  <si>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</si>
  <si>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</si>
  <si>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</si>
  <si>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</si>
  <si>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</si>
  <si>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</si>
  <si>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</si>
  <si>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</si>
  <si>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</si>
  <si>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</si>
  <si>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</si>
  <si>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</si>
  <si>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</si>
  <si>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</si>
  <si>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</si>
  <si>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</si>
  <si>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</si>
  <si>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</si>
  <si>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</si>
  <si>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</si>
  <si>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</si>
  <si>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</si>
  <si>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</si>
  <si>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</si>
  <si>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</si>
  <si>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</si>
  <si>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</si>
  <si>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</si>
  <si>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</si>
  <si>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</si>
  <si>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</si>
  <si>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</si>
  <si>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</si>
  <si>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</si>
  <si>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</si>
  <si>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</si>
  <si>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</si>
  <si>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</si>
  <si>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</si>
  <si>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</si>
  <si>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</si>
  <si>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</si>
  <si>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</si>
  <si>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</si>
  <si>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</si>
  <si>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</si>
  <si>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</si>
  <si>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</si>
  <si>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</si>
  <si>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</si>
  <si>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</si>
  <si>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</si>
  <si>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</si>
  <si>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</si>
  <si>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</si>
  <si>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</si>
  <si>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</si>
  <si>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</si>
  <si>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</si>
  <si>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</si>
  <si>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</si>
  <si>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</si>
  <si>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</si>
  <si>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</si>
  <si>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</si>
  <si>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</si>
  <si>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</si>
  <si>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</si>
  <si>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</si>
  <si>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</si>
  <si>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</si>
  <si>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</si>
  <si>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</si>
  <si>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</si>
  <si>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</si>
  <si>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</si>
  <si>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</si>
  <si>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</si>
  <si>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</si>
  <si>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</si>
  <si>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</si>
  <si>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</si>
  <si>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</si>
  <si>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</si>
  <si>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</si>
  <si>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</si>
  <si>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</si>
  <si>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</si>
  <si>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</si>
  <si>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</si>
  <si>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</si>
  <si>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</si>
  <si>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</si>
  <si>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</si>
  <si>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</si>
  <si>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</si>
  <si>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</si>
  <si>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</si>
  <si>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</si>
  <si>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</si>
  <si>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</si>
  <si>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</si>
  <si>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</si>
  <si>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</si>
  <si>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</si>
  <si>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</si>
  <si>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</si>
  <si>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</si>
  <si>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</si>
  <si>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</si>
  <si>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</si>
  <si>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</si>
  <si>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</si>
  <si>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</si>
  <si>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</si>
  <si>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</si>
  <si>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</si>
  <si>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</si>
  <si>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</si>
  <si>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</si>
  <si>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</si>
  <si>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</si>
  <si>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</si>
  <si>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</si>
  <si>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</si>
  <si>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</si>
  <si>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</si>
  <si>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</si>
  <si>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</si>
  <si>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</si>
  <si>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</si>
  <si>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</si>
  <si>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</si>
  <si>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</si>
  <si>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</si>
  <si>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</si>
  <si>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</si>
  <si>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</si>
  <si>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</si>
  <si>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</si>
  <si>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</si>
  <si>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</si>
  <si>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</si>
  <si>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</si>
  <si>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</si>
  <si>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</si>
  <si>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</si>
  <si>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</si>
  <si>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</si>
  <si>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</si>
  <si>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</si>
  <si>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</si>
  <si>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</si>
  <si>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</si>
  <si>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</si>
  <si>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</si>
  <si>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</si>
  <si>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</si>
  <si>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</si>
  <si>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</si>
  <si>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</si>
  <si>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</si>
  <si>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</si>
  <si>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</si>
  <si>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</si>
  <si>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</si>
  <si>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</si>
  <si>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</si>
  <si>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</si>
  <si>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</si>
  <si>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</si>
  <si>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</si>
  <si>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</si>
  <si>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</si>
  <si>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</si>
  <si>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</si>
  <si>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</si>
  <si>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</si>
  <si>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</si>
  <si>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</si>
  <si>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</si>
  <si>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</si>
  <si>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</si>
  <si>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</si>
  <si>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</si>
  <si>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</si>
  <si>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</si>
  <si>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</si>
  <si>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</si>
  <si>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</si>
  <si>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</si>
  <si>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</si>
  <si>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</si>
  <si>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</si>
  <si>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</si>
  <si>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</si>
  <si>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</si>
  <si>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</si>
  <si>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</si>
  <si>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</si>
  <si>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</si>
  <si>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</si>
  <si>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</si>
  <si>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</si>
  <si>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</si>
  <si>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</si>
  <si>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</si>
  <si>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</si>
  <si>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</si>
  <si>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</si>
  <si>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</si>
  <si>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</si>
  <si>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</si>
  <si>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</si>
  <si>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</si>
  <si>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</si>
  <si>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</si>
  <si>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</si>
  <si>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</si>
  <si>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</si>
  <si>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</si>
  <si>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</si>
  <si>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</si>
  <si>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</si>
  <si>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</si>
  <si>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</si>
  <si>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</si>
  <si>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</si>
  <si>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</si>
  <si>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</si>
  <si>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</si>
  <si>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</si>
  <si>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</si>
  <si>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</si>
  <si>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</si>
  <si>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</si>
  <si>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</si>
  <si>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</si>
  <si>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</si>
  <si>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</si>
  <si>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</si>
  <si>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</si>
  <si>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</si>
  <si>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</si>
  <si>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</si>
  <si>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</si>
  <si>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</si>
  <si>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</si>
  <si>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</si>
  <si>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</si>
  <si>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</si>
  <si>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</si>
  <si>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</si>
  <si>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</si>
  <si>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</si>
  <si>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</si>
  <si>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</si>
  <si>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</si>
  <si>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</si>
  <si>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</si>
  <si>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</si>
  <si>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</si>
  <si>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</si>
  <si>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</si>
  <si>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</si>
  <si>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</si>
  <si>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</si>
  <si>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</si>
  <si>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</si>
  <si>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</si>
  <si>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</si>
  <si>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</si>
  <si>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</si>
  <si>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</si>
  <si>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</si>
  <si>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</si>
  <si>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</si>
  <si>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</si>
  <si>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</si>
  <si>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</si>
  <si>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</si>
  <si>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</si>
  <si>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</si>
  <si>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</si>
  <si>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</si>
  <si>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</si>
  <si>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</si>
  <si>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</si>
  <si>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</si>
  <si>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</si>
  <si>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</si>
  <si>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</si>
  <si>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</si>
  <si>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</si>
  <si>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</si>
  <si>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</si>
  <si>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</si>
  <si>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</si>
  <si>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</si>
  <si>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</si>
  <si>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</si>
  <si>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</si>
  <si>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</si>
  <si>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</si>
  <si>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</si>
  <si>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</si>
  <si>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</si>
  <si>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</si>
  <si>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</si>
  <si>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</si>
  <si>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</si>
  <si>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</si>
  <si>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</si>
  <si>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</si>
  <si>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</si>
  <si>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</si>
  <si>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</si>
  <si>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</si>
  <si>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</si>
  <si>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</si>
  <si>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</si>
  <si>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</si>
  <si>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</si>
  <si>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</si>
  <si>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</si>
  <si>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</si>
  <si>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</si>
  <si>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</si>
  <si>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</si>
  <si>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</si>
  <si>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</si>
  <si>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</si>
  <si>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</si>
  <si>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</si>
  <si>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</si>
  <si>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</si>
  <si>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</si>
  <si>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</si>
  <si>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</si>
  <si>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</si>
  <si>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</si>
  <si>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</si>
  <si>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</si>
  <si>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</si>
  <si>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</si>
  <si>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</si>
  <si>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</si>
  <si>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</si>
  <si>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</si>
  <si>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</si>
  <si>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</si>
  <si>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</si>
  <si>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</si>
  <si>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</si>
  <si>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</si>
  <si>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</si>
  <si>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</si>
  <si>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</si>
  <si>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</si>
  <si>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</si>
  <si>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</si>
  <si>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</si>
  <si>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</si>
  <si>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</si>
  <si>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</si>
  <si>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</si>
  <si>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</si>
  <si>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</si>
  <si>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</si>
  <si>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</si>
  <si>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</si>
  <si>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</si>
  <si>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</si>
  <si>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</si>
  <si>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</si>
  <si>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</si>
  <si>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</si>
  <si>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</si>
  <si>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</si>
  <si>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</si>
  <si>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</si>
  <si>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</si>
  <si>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</si>
  <si>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</si>
  <si>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</si>
  <si>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</si>
  <si>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</si>
  <si>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</si>
  <si>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</si>
  <si>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</si>
  <si>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</si>
  <si>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</si>
  <si>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</si>
  <si>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</si>
  <si>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</si>
  <si>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</si>
  <si>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</si>
  <si>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</si>
  <si>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</si>
  <si>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</si>
  <si>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</si>
  <si>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</si>
  <si>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</si>
  <si>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</si>
  <si>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</si>
  <si>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</si>
  <si>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</si>
  <si>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</si>
  <si>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</si>
  <si>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</si>
  <si>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</si>
  <si>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</si>
  <si>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</si>
  <si>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</si>
  <si>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</si>
  <si>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</si>
  <si>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</si>
  <si>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</si>
  <si>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</si>
  <si>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</si>
  <si>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</si>
  <si>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</si>
  <si>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</si>
  <si>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</si>
  <si>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</si>
  <si>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</si>
  <si>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</si>
  <si>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</si>
  <si>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</si>
  <si>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</si>
  <si>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</si>
  <si>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</si>
  <si>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</si>
  <si>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</si>
  <si>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</si>
  <si>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</si>
  <si>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</si>
  <si>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</si>
  <si>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</si>
  <si>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</si>
  <si>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</si>
  <si>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</si>
  <si>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</si>
  <si>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</si>
  <si>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</si>
  <si>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</si>
  <si>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</si>
  <si>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</si>
  <si>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</si>
  <si>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</si>
  <si>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</si>
  <si>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</si>
  <si>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</si>
  <si>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</si>
  <si>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</si>
  <si>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</si>
  <si>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</si>
  <si>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</si>
  <si>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</si>
  <si>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</si>
  <si>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</si>
  <si>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</si>
  <si>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</si>
  <si>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</si>
  <si>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</si>
  <si>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</si>
  <si>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</si>
  <si>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</si>
  <si>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</si>
  <si>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</si>
  <si>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</si>
  <si>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</si>
  <si>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</si>
  <si>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</si>
  <si>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</si>
  <si>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</si>
  <si>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</si>
  <si>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</si>
  <si>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</si>
  <si>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</si>
  <si>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</si>
  <si>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</si>
  <si>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</si>
  <si>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</si>
  <si>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</si>
  <si>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</si>
  <si>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</si>
  <si>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</si>
  <si>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</si>
  <si>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</si>
  <si>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</si>
  <si>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</si>
  <si>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</si>
  <si>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</si>
  <si>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</si>
  <si>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</si>
  <si>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</si>
  <si>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</si>
  <si>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</si>
  <si>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</si>
  <si>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</si>
  <si>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</si>
  <si>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</si>
  <si>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</si>
  <si>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</si>
  <si>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</si>
  <si>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</si>
  <si>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</si>
  <si>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</si>
  <si>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</si>
  <si>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</si>
  <si>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</si>
  <si>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</si>
  <si>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</si>
  <si>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</si>
  <si>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</si>
  <si>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</si>
  <si>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</si>
  <si>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</si>
  <si>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</si>
  <si>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</si>
  <si>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</si>
  <si>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</si>
  <si>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</si>
  <si>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</si>
  <si>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</si>
  <si>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</si>
  <si>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</si>
  <si>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</si>
  <si>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</si>
  <si>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</si>
  <si>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</si>
  <si>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</si>
  <si>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</si>
  <si>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</si>
  <si>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</si>
  <si>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</si>
  <si>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</si>
  <si>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</si>
  <si>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</si>
  <si>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</si>
  <si>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</si>
  <si>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</si>
  <si>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</si>
  <si>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</si>
  <si>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</si>
  <si>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</si>
  <si>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</si>
  <si>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</si>
  <si>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</si>
  <si>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</si>
  <si>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</si>
  <si>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</si>
  <si>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</si>
  <si>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</si>
  <si>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</si>
  <si>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</si>
  <si>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</si>
  <si>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</si>
  <si>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</si>
  <si>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</si>
  <si>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</si>
  <si>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</si>
  <si>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</si>
  <si>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</si>
  <si>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</si>
  <si>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</si>
  <si>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</si>
  <si>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</si>
  <si>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</si>
  <si>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</si>
  <si>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</si>
  <si>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</si>
  <si>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</si>
  <si>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</si>
  <si>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</si>
  <si>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</si>
  <si>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</si>
  <si>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</si>
  <si>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</si>
  <si>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</si>
  <si>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</si>
  <si>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</si>
  <si>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</si>
  <si>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</si>
  <si>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</si>
  <si>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</si>
  <si>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</si>
  <si>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</si>
  <si>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</si>
  <si>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</si>
  <si>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</si>
  <si>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</si>
  <si>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</si>
  <si>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</si>
  <si>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</si>
  <si>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</si>
  <si>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</si>
  <si>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</si>
  <si>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</si>
  <si>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</si>
  <si>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</si>
  <si>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</si>
  <si>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</si>
  <si>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</si>
  <si>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</si>
  <si>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</si>
  <si>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</si>
  <si>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</si>
  <si>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</si>
  <si>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</si>
  <si>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</si>
  <si>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</si>
  <si>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</si>
  <si>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</si>
  <si>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</si>
  <si>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</si>
  <si>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</si>
  <si>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</si>
  <si>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</si>
  <si>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</si>
  <si>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</si>
  <si>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</si>
  <si>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</si>
  <si>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</si>
  <si>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</si>
  <si>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</si>
  <si>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</si>
  <si>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</si>
  <si>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</si>
  <si>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</si>
  <si>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</si>
  <si>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</si>
  <si>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</si>
  <si>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</si>
  <si>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</si>
  <si>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</si>
  <si>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</si>
  <si>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</si>
  <si>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</si>
  <si>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</si>
  <si>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</si>
  <si>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</si>
  <si>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</si>
  <si>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</si>
  <si>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</si>
  <si>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</si>
  <si>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</si>
  <si>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</si>
  <si>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</si>
  <si>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</si>
  <si>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</si>
  <si>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</si>
  <si>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</si>
  <si>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</si>
  <si>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</si>
  <si>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</si>
  <si>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</si>
  <si>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</si>
  <si>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</si>
  <si>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</si>
  <si>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</si>
  <si>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</si>
  <si>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</si>
  <si>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</si>
  <si>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</si>
  <si>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</si>
  <si>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</si>
  <si>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</si>
  <si>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</si>
  <si>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</si>
  <si>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</si>
  <si>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</si>
  <si>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</si>
  <si>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</si>
  <si>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</si>
  <si>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</si>
  <si>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</si>
  <si>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</si>
  <si>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</si>
  <si>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</si>
  <si>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</si>
  <si>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</si>
  <si>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</si>
  <si>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</si>
  <si>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</si>
  <si>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</si>
  <si>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</si>
  <si>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</si>
  <si>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</si>
  <si>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</si>
  <si>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</si>
  <si>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</si>
  <si>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</si>
  <si>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</si>
  <si>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</si>
  <si>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</si>
  <si>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</si>
  <si>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</si>
  <si>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</si>
  <si>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</si>
  <si>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</si>
  <si>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</si>
  <si>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</si>
  <si>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</si>
  <si>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</si>
  <si>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</si>
  <si>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</si>
  <si>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</si>
  <si>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</si>
  <si>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</si>
  <si>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</si>
  <si>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</si>
  <si>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</si>
  <si>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</si>
  <si>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</si>
  <si>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</si>
  <si>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</si>
  <si>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</si>
  <si>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</si>
  <si>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</si>
  <si>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</si>
  <si>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</si>
  <si>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</si>
  <si>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</si>
  <si>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</si>
  <si>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</si>
  <si>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</si>
  <si>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</si>
  <si>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</si>
  <si>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</si>
  <si>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</si>
  <si>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</si>
  <si>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</si>
  <si>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</si>
  <si>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</si>
  <si>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</si>
  <si>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</si>
  <si>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</si>
  <si>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</si>
  <si>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</si>
  <si>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</si>
  <si>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</si>
  <si>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</si>
  <si>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</si>
  <si>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</si>
  <si>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</si>
  <si>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</si>
  <si>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</si>
  <si>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</si>
  <si>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</si>
  <si>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</si>
  <si>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</si>
  <si>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</si>
  <si>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</si>
  <si>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</si>
  <si>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</si>
  <si>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</si>
  <si>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</si>
  <si>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</si>
  <si>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</si>
  <si>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</si>
  <si>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</si>
  <si>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</si>
  <si>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</si>
  <si>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</si>
  <si>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</si>
  <si>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</si>
  <si>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</si>
  <si>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</si>
  <si>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</si>
  <si>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</si>
  <si>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</si>
  <si>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</si>
  <si>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</si>
  <si>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</si>
  <si>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</si>
  <si>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</si>
  <si>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</si>
  <si>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</si>
  <si>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</si>
  <si>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</si>
  <si>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</si>
  <si>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</si>
  <si>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</si>
  <si>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</si>
  <si>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</si>
  <si>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</si>
  <si>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</si>
  <si>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</si>
  <si>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</si>
  <si>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</si>
  <si>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</si>
  <si>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</si>
  <si>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</si>
  <si>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</si>
  <si>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</si>
  <si>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</si>
  <si>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</si>
  <si>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</si>
  <si>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</si>
  <si>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</si>
  <si>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</si>
  <si>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</si>
  <si>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</si>
  <si>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</si>
  <si>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</si>
  <si>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</si>
  <si>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</si>
  <si>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</si>
  <si>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</si>
  <si>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</si>
  <si>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</si>
  <si>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</si>
  <si>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</si>
  <si>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</si>
  <si>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</si>
  <si>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</si>
  <si>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</si>
  <si>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</si>
  <si>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</si>
  <si>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</si>
  <si>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</si>
  <si>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</si>
  <si>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</si>
  <si>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</si>
  <si>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</si>
  <si>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</si>
  <si>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</si>
  <si>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</si>
  <si>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</si>
  <si>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</si>
  <si>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</si>
  <si>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</si>
  <si>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</si>
  <si>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</si>
  <si>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</si>
  <si>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</si>
  <si>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</si>
  <si>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</si>
  <si>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</si>
  <si>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</si>
  <si>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</si>
  <si>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</si>
  <si>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</si>
  <si>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</si>
  <si>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</si>
  <si>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</si>
  <si>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</si>
  <si>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</si>
  <si>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</si>
  <si>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</si>
  <si>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</si>
  <si>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</si>
  <si>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</si>
  <si>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</si>
  <si>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</si>
  <si>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</si>
  <si>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</si>
  <si>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</si>
  <si>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</si>
  <si>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</si>
  <si>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</si>
  <si>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</si>
  <si>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</si>
  <si>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</si>
  <si>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</si>
  <si>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</si>
  <si>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</si>
  <si>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</si>
  <si>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</si>
  <si>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</si>
  <si>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</si>
  <si>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</si>
  <si>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</si>
  <si>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</si>
  <si>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</si>
  <si>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</si>
  <si>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</si>
  <si>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</si>
  <si>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</si>
  <si>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</si>
  <si>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</si>
  <si>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</si>
  <si>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</si>
  <si>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</si>
  <si>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</si>
  <si>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</si>
  <si>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</si>
  <si>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</si>
  <si>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</si>
  <si>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</si>
  <si>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</si>
  <si>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</si>
  <si>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</si>
  <si>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</si>
  <si>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</si>
  <si>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</si>
  <si>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</si>
  <si>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</si>
  <si>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</si>
  <si>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</si>
  <si>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</si>
  <si>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</si>
  <si>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</si>
  <si>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</si>
  <si>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</si>
  <si>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</si>
  <si>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</si>
  <si>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</si>
  <si>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</si>
  <si>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</si>
  <si>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</si>
  <si>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</si>
  <si>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</si>
  <si>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</si>
  <si>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</si>
  <si>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</si>
  <si>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</si>
  <si>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</si>
  <si>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</si>
  <si>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</si>
  <si>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</si>
  <si>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</si>
  <si>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</si>
  <si>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</si>
  <si>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</si>
  <si>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</si>
  <si>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</si>
  <si>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</si>
  <si>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</si>
  <si>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</si>
  <si>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</si>
  <si>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</si>
  <si>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</si>
  <si>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</si>
  <si>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</si>
  <si>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</si>
  <si>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</si>
  <si>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</si>
  <si>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</si>
  <si>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</si>
  <si>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</si>
  <si>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</si>
  <si>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</si>
  <si>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</si>
  <si>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</si>
  <si>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</si>
  <si>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</si>
  <si>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</si>
  <si>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</si>
  <si>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</si>
  <si>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</si>
  <si>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</si>
  <si>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</si>
  <si>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</si>
  <si>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</si>
  <si>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</si>
  <si>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</si>
  <si>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</si>
  <si>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</si>
  <si>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</si>
  <si>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</si>
  <si>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</si>
  <si>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</si>
  <si>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</si>
  <si>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</si>
  <si>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</si>
  <si>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</si>
  <si>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</si>
  <si>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</si>
  <si>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</si>
  <si>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</si>
  <si>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</si>
  <si>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</si>
  <si>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</si>
  <si>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</si>
  <si>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</si>
  <si>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</si>
  <si>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</si>
  <si>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</si>
  <si>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</si>
  <si>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</si>
  <si>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</si>
  <si>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</si>
  <si>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</si>
  <si>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</si>
  <si>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</si>
  <si>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</si>
  <si>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</si>
  <si>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</si>
  <si>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</si>
  <si>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</si>
  <si>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</si>
  <si>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</si>
  <si>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</si>
  <si>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</si>
  <si>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</si>
  <si>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</si>
  <si>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</si>
  <si>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</si>
  <si>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</si>
  <si>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</si>
  <si>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</si>
  <si>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</si>
  <si>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</si>
  <si>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</si>
  <si>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</si>
  <si>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</si>
  <si>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</si>
  <si>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</si>
  <si>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</si>
  <si>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</si>
  <si>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</si>
  <si>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</si>
  <si>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</si>
  <si>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</si>
  <si>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</si>
  <si>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</si>
  <si>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</si>
  <si>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</si>
  <si>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</si>
  <si>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</si>
  <si>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</si>
  <si>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</si>
  <si>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</si>
  <si>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</si>
  <si>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</si>
  <si>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</si>
  <si>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</si>
  <si>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</si>
  <si>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</si>
  <si>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</si>
  <si>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</si>
  <si>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</si>
  <si>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</si>
  <si>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</si>
  <si>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</si>
  <si>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</si>
  <si>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</si>
  <si>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</si>
  <si>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</si>
  <si>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</si>
  <si>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</si>
  <si>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</si>
  <si>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</si>
  <si>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</si>
  <si>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</si>
  <si>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</si>
  <si>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</si>
  <si>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</si>
  <si>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</si>
  <si>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</si>
  <si>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</si>
  <si>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</si>
  <si>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</si>
  <si>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</si>
  <si>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</si>
  <si>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</si>
  <si>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</si>
  <si>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</si>
  <si>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</si>
  <si>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</si>
  <si>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</si>
  <si>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</si>
  <si>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</si>
  <si>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</si>
  <si>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</si>
  <si>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</si>
  <si>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</si>
  <si>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</si>
  <si>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</si>
  <si>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</si>
  <si>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</si>
  <si>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</si>
  <si>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</si>
  <si>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</si>
  <si>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</si>
  <si>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</si>
  <si>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</si>
  <si>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</si>
  <si>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</si>
  <si>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</si>
  <si>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</si>
  <si>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</si>
  <si>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</si>
  <si>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</si>
  <si>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</si>
  <si>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</si>
  <si>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</si>
  <si>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</si>
  <si>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</si>
  <si>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</si>
  <si>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</si>
  <si>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</si>
  <si>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</si>
  <si>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</si>
  <si>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</si>
  <si>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</si>
  <si>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</si>
  <si>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</si>
  <si>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</si>
  <si>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</si>
  <si>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</si>
  <si>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</si>
  <si>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</si>
  <si>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</si>
  <si>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</si>
  <si>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</si>
  <si>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</si>
  <si>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</si>
  <si>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</si>
  <si>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</si>
  <si>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</si>
  <si>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</si>
  <si>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</si>
  <si>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</si>
  <si>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</si>
  <si>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</si>
  <si>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</si>
  <si>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</si>
  <si>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</si>
  <si>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</si>
  <si>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</si>
  <si>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</si>
  <si>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</si>
  <si>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</si>
  <si>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</si>
  <si>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</si>
  <si>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</si>
  <si>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</si>
  <si>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</si>
  <si>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</si>
  <si>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</si>
  <si>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</si>
  <si>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</si>
  <si>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</si>
  <si>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</si>
  <si>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</si>
  <si>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</si>
  <si>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</si>
  <si>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</si>
  <si>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</si>
  <si>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</si>
  <si>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</si>
  <si>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</si>
  <si>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</si>
  <si>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</si>
  <si>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</si>
  <si>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</si>
  <si>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</si>
  <si>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</si>
  <si>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</si>
  <si>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</si>
  <si>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</si>
  <si>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</si>
  <si>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</si>
  <si>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</si>
  <si>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</si>
  <si>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</si>
  <si>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</si>
  <si>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</si>
  <si>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</si>
  <si>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</si>
  <si>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</si>
  <si>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</si>
  <si>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</si>
  <si>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</si>
  <si>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</si>
  <si>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</si>
  <si>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</si>
  <si>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</si>
  <si>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</si>
  <si>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</si>
  <si>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</si>
  <si>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</si>
  <si>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</si>
  <si>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</si>
  <si>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</si>
  <si>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</si>
  <si>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</si>
  <si>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</si>
  <si>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</si>
  <si>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</si>
  <si>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</si>
  <si>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</si>
  <si>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</si>
  <si>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</si>
  <si>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</si>
  <si>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</si>
  <si>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</si>
  <si>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</si>
  <si>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</si>
  <si>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</si>
  <si>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</si>
  <si>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</si>
  <si>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</si>
  <si>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</si>
  <si>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</si>
  <si>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</si>
  <si>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</si>
  <si>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</si>
  <si>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</si>
  <si>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</si>
  <si>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</si>
  <si>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</si>
  <si>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</si>
  <si>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</si>
  <si>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</si>
  <si>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</si>
  <si>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</si>
  <si>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</si>
  <si>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</si>
  <si>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</si>
  <si>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</si>
  <si>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</si>
  <si>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</si>
  <si>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</si>
  <si>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</si>
  <si>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</si>
  <si>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</si>
  <si>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</si>
  <si>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</si>
  <si>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</si>
  <si>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</si>
  <si>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</si>
  <si>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</si>
  <si>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</si>
  <si>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</si>
  <si>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</si>
  <si>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</si>
  <si>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</si>
  <si>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</si>
  <si>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</si>
  <si>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</si>
  <si>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</si>
  <si>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</si>
  <si>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</si>
  <si>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</si>
  <si>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</si>
  <si>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</si>
  <si>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</si>
  <si>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</si>
  <si>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</si>
  <si>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</si>
  <si>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</si>
  <si>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</si>
  <si>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</si>
  <si>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</si>
  <si>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</si>
  <si>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</si>
  <si>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</si>
  <si>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</si>
  <si>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</si>
  <si>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</si>
  <si>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</si>
  <si>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</si>
  <si>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</si>
  <si>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</si>
  <si>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</si>
  <si>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</si>
  <si>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</si>
  <si>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</si>
  <si>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</si>
  <si>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</si>
  <si>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</si>
  <si>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</si>
  <si>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</si>
  <si>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</si>
  <si>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</si>
  <si>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</si>
  <si>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</si>
  <si>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</si>
  <si>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</si>
  <si>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</si>
  <si>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</si>
  <si>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</si>
  <si>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</si>
  <si>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</si>
  <si>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</si>
  <si>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</si>
  <si>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</si>
  <si>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</si>
  <si>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</si>
  <si>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</si>
  <si>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</si>
  <si>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</si>
  <si>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</si>
  <si>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</si>
  <si>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</si>
  <si>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</si>
  <si>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</si>
  <si>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</si>
  <si>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</si>
  <si>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</si>
  <si>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</si>
  <si>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</si>
  <si>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</si>
  <si>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</si>
  <si>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</si>
  <si>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</si>
  <si>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</si>
  <si>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</si>
  <si>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</si>
  <si>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</si>
  <si>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</si>
  <si>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</si>
  <si>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</si>
  <si>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</si>
  <si>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</si>
  <si>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</si>
  <si>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</si>
  <si>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</si>
  <si>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</si>
  <si>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</si>
  <si>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</si>
  <si>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</si>
  <si>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</si>
  <si>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</si>
  <si>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</si>
  <si>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</si>
  <si>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</si>
  <si>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</si>
  <si>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</si>
  <si>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</si>
  <si>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</si>
  <si>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</si>
  <si>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</si>
  <si>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</si>
  <si>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</si>
  <si>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</si>
  <si>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</si>
  <si>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</si>
  <si>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</si>
  <si>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</si>
  <si>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</si>
  <si>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</si>
  <si>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</si>
  <si>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</si>
  <si>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</si>
  <si>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</si>
  <si>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</si>
  <si>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</si>
  <si>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</si>
  <si>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</si>
  <si>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</si>
  <si>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</si>
  <si>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</si>
  <si>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</si>
  <si>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</si>
  <si>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</si>
  <si>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</si>
  <si>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</si>
  <si>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</si>
  <si>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</si>
  <si>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</si>
  <si>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</si>
  <si>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</si>
  <si>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</si>
  <si>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</si>
  <si>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</si>
  <si>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</si>
  <si>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</si>
  <si>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</si>
  <si>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</si>
  <si>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</si>
  <si>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</si>
  <si>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</si>
  <si>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</si>
  <si>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</si>
  <si>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</si>
  <si>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</si>
  <si>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</si>
  <si>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</si>
  <si>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</si>
  <si>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</si>
  <si>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</si>
  <si>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</si>
  <si>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</si>
  <si>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</si>
  <si>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</si>
  <si>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</si>
  <si>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</si>
  <si>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</si>
  <si>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</si>
  <si>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</si>
  <si>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</si>
  <si>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</si>
  <si>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</si>
  <si>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</si>
  <si>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</si>
  <si>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</si>
  <si>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</si>
  <si>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</si>
  <si>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</si>
  <si>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</si>
  <si>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</si>
  <si>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</si>
  <si>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</si>
  <si>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</si>
  <si>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</si>
  <si>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</si>
  <si>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</si>
  <si>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</si>
  <si>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</si>
  <si>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</si>
  <si>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</si>
  <si>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</si>
  <si>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</si>
  <si>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</si>
  <si>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</si>
  <si>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</si>
  <si>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</si>
  <si>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</si>
  <si>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</si>
  <si>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</si>
  <si>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</si>
  <si>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</si>
  <si>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</si>
  <si>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</si>
  <si>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</si>
  <si>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</si>
  <si>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</si>
  <si>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</si>
  <si>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</si>
  <si>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</si>
  <si>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</si>
  <si>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</si>
  <si>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</si>
  <si>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</si>
  <si>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</si>
  <si>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</si>
  <si>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</si>
  <si>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</si>
  <si>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</si>
  <si>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</si>
  <si>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</si>
  <si>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</si>
  <si>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</si>
  <si>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</si>
  <si>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</si>
  <si>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</si>
  <si>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</si>
  <si>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</si>
  <si>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</si>
  <si>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</si>
  <si>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</si>
  <si>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</si>
  <si>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</si>
  <si>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</si>
  <si>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</si>
  <si>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</si>
  <si>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</si>
  <si>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</si>
  <si>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</si>
  <si>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</si>
  <si>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</si>
  <si>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</si>
  <si>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</si>
  <si>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</si>
  <si>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</si>
  <si>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</si>
  <si>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</si>
  <si>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</si>
  <si>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</si>
  <si>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</si>
  <si>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</si>
  <si>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</si>
  <si>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</si>
  <si>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</si>
  <si>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</si>
  <si>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</si>
  <si>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</si>
  <si>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</si>
  <si>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</si>
  <si>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</si>
  <si>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</si>
  <si>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</si>
  <si>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</si>
  <si>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</si>
  <si>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</si>
  <si>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</si>
  <si>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</si>
  <si>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</si>
  <si>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</si>
  <si>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</si>
  <si>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</si>
  <si>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</si>
  <si>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</si>
  <si>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</si>
  <si>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</si>
  <si>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</si>
  <si>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</si>
  <si>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</si>
  <si>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</si>
  <si>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</si>
  <si>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</si>
  <si>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</si>
  <si>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</si>
  <si>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</si>
  <si>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</si>
  <si>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</si>
  <si>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</si>
  <si>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</si>
  <si>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</si>
  <si>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</si>
  <si>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</si>
  <si>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</si>
  <si>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</si>
  <si>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</si>
  <si>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</si>
  <si>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</si>
  <si>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</si>
  <si>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</si>
  <si>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</si>
  <si>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</si>
  <si>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</si>
  <si>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</si>
  <si>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</si>
  <si>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</si>
  <si>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</si>
  <si>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</si>
  <si>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</si>
  <si>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</si>
  <si>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</si>
  <si>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</si>
  <si>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</si>
  <si>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</si>
  <si>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</si>
  <si>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</si>
  <si>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</si>
  <si>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</si>
  <si>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</si>
  <si>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</si>
  <si>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</si>
  <si>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</si>
  <si>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</si>
  <si>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</si>
  <si>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</si>
  <si>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</si>
  <si>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</si>
  <si>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</si>
  <si>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</si>
  <si>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</si>
  <si>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</si>
  <si>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</si>
  <si>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</si>
  <si>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</si>
  <si>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</si>
  <si>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</si>
  <si>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</si>
  <si>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</si>
  <si>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</si>
  <si>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</si>
  <si>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</si>
  <si>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</si>
  <si>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</si>
  <si>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</si>
  <si>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</si>
  <si>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</si>
  <si>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</si>
  <si>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</si>
  <si>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</si>
  <si>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</si>
  <si>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</si>
  <si>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</si>
  <si>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</si>
  <si>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</si>
  <si>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</si>
  <si>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</si>
  <si>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</si>
  <si>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</si>
  <si>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</si>
  <si>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</si>
  <si>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</si>
  <si>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</si>
  <si>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</si>
  <si>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</si>
  <si>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</si>
  <si>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</si>
  <si>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</si>
  <si>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</si>
  <si>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</si>
  <si>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</si>
  <si>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</si>
  <si>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</si>
  <si>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</si>
  <si>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</si>
  <si>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</si>
  <si>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</si>
  <si>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</si>
  <si>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</si>
  <si>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</si>
  <si>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</si>
  <si>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</si>
  <si>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</si>
  <si>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</si>
  <si>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</si>
  <si>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</si>
  <si>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</si>
  <si>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</si>
  <si>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</si>
  <si>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</si>
  <si>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</si>
  <si>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</si>
  <si>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</si>
  <si>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</si>
  <si>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</si>
  <si>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</si>
  <si>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</si>
  <si>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</si>
  <si>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</si>
  <si>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</si>
  <si>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</si>
  <si>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</si>
  <si>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</si>
  <si>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</si>
  <si>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</si>
  <si>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</si>
  <si>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</si>
  <si>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</si>
  <si>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</si>
  <si>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</si>
  <si>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</si>
  <si>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</si>
  <si>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</si>
  <si>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</si>
  <si>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</si>
  <si>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</si>
  <si>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</si>
  <si>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</si>
  <si>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</si>
  <si>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</si>
  <si>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</si>
  <si>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</si>
  <si>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</si>
  <si>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</si>
  <si>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</si>
  <si>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</si>
  <si>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</si>
  <si>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</si>
  <si>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</si>
  <si>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</si>
  <si>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</si>
  <si>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</si>
  <si>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</si>
  <si>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</si>
  <si>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</si>
  <si>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</si>
  <si>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</si>
  <si>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</si>
  <si>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</si>
  <si>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</si>
  <si>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</si>
  <si>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</si>
  <si>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</si>
  <si>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</si>
  <si>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</si>
  <si>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</si>
  <si>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</si>
  <si>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</si>
  <si>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</si>
  <si>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</si>
  <si>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</si>
  <si>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</si>
  <si>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</si>
  <si>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</si>
  <si>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</si>
  <si>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</si>
  <si>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</si>
  <si>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</si>
  <si>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</si>
  <si>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</si>
  <si>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</si>
  <si>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</si>
  <si>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</si>
  <si>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</si>
  <si>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</si>
  <si>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</si>
  <si>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</si>
  <si>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</si>
  <si>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</si>
  <si>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</si>
  <si>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</si>
  <si>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</si>
  <si>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</si>
  <si>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</si>
  <si>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</si>
  <si>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</si>
  <si>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</si>
  <si>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</si>
  <si>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</si>
  <si>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</si>
  <si>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</si>
  <si>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</si>
  <si>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</si>
  <si>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</si>
  <si>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</si>
  <si>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</si>
  <si>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</si>
  <si>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</si>
  <si>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</si>
  <si>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</si>
  <si>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</si>
  <si>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</si>
  <si>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</si>
  <si>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</si>
  <si>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</si>
  <si>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</si>
  <si>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</si>
  <si>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</si>
  <si>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</si>
  <si>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</si>
  <si>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</si>
  <si>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</si>
  <si>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</si>
  <si>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</si>
  <si>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</si>
  <si>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</si>
  <si>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</si>
  <si>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</si>
  <si>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</si>
  <si>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</si>
  <si>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</si>
  <si>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</si>
  <si>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</si>
  <si>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</si>
  <si>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</si>
  <si>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</si>
  <si>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</si>
  <si>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</si>
  <si>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</si>
  <si>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</si>
  <si>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</si>
  <si>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</si>
  <si>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</si>
  <si>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</si>
  <si>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</si>
  <si>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</si>
  <si>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</si>
  <si>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</si>
  <si>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</si>
  <si>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</si>
  <si>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</si>
  <si>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</si>
  <si>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</si>
  <si>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</si>
  <si>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</si>
  <si>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</si>
  <si>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</si>
  <si>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</si>
  <si>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</si>
  <si>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</si>
  <si>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</si>
  <si>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</si>
  <si>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</si>
  <si>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</si>
  <si>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</si>
  <si>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</si>
  <si>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</si>
  <si>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</si>
  <si>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</si>
  <si>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</si>
  <si>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</si>
  <si>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</si>
  <si>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</si>
  <si>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</si>
  <si>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</si>
  <si>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</si>
  <si>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</si>
  <si>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</si>
  <si>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</si>
  <si>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</si>
  <si>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</si>
  <si>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</si>
  <si>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</si>
  <si>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</si>
  <si>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</si>
  <si>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</si>
  <si>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</si>
  <si>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</si>
  <si>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</si>
  <si>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</si>
  <si>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</si>
  <si>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</si>
  <si>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</si>
  <si>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</si>
  <si>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</si>
  <si>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</si>
  <si>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</si>
  <si>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</si>
  <si>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</si>
  <si>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</si>
  <si>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</si>
  <si>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</si>
  <si>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</si>
  <si>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</si>
  <si>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</si>
  <si>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</si>
  <si>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</si>
  <si>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</si>
  <si>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</si>
  <si>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</si>
  <si>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</si>
  <si>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</si>
  <si>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</si>
  <si>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</si>
  <si>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</si>
  <si>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</si>
  <si>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</si>
  <si>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</si>
  <si>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</si>
  <si>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</si>
  <si>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</si>
  <si>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</si>
  <si>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</si>
  <si>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</si>
  <si>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</si>
  <si>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</si>
  <si>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</si>
  <si>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</si>
  <si>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</si>
  <si>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</si>
  <si>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</si>
  <si>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</si>
  <si>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</si>
  <si>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</si>
  <si>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</si>
  <si>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</si>
  <si>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</si>
  <si>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</si>
  <si>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</si>
  <si>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</si>
  <si>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</si>
  <si>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</si>
  <si>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</si>
  <si>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</si>
  <si>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</si>
  <si>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</si>
  <si>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</si>
  <si>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</si>
  <si>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</si>
  <si>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</si>
  <si>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</si>
  <si>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</si>
  <si>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</si>
  <si>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</si>
  <si>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</si>
  <si>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</si>
  <si>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</si>
  <si>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</si>
  <si>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</si>
  <si>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</si>
  <si>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</si>
  <si>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</si>
  <si>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</si>
  <si>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</si>
  <si>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</si>
  <si>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</si>
  <si>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</si>
  <si>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</si>
  <si>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</si>
  <si>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</si>
  <si>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</si>
  <si>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</si>
  <si>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</si>
  <si>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</si>
  <si>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</si>
  <si>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</si>
  <si>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</si>
  <si>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</si>
  <si>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</si>
  <si>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</si>
  <si>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</si>
  <si>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</si>
  <si>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</si>
  <si>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</si>
  <si>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</si>
  <si>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</si>
  <si>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</si>
  <si>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</si>
  <si>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</si>
  <si>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</si>
  <si>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</si>
  <si>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</si>
  <si>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</si>
  <si>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</si>
  <si>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</si>
  <si>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</si>
  <si>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</si>
  <si>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</si>
  <si>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</si>
  <si>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</si>
  <si>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</si>
  <si>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</si>
  <si>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</si>
  <si>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</si>
  <si>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</si>
  <si>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</si>
  <si>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</si>
  <si>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</si>
  <si>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</si>
  <si>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</si>
  <si>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</si>
  <si>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</si>
  <si>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</si>
  <si>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</si>
  <si>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</si>
  <si>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</si>
  <si>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</si>
  <si>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</si>
  <si>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</si>
  <si>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</si>
  <si>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</si>
  <si>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</si>
  <si>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</si>
  <si>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</si>
  <si>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</si>
  <si>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</si>
  <si>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</si>
  <si>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</si>
  <si>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</si>
  <si>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</si>
  <si>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</si>
  <si>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</si>
  <si>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</si>
  <si>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</si>
  <si>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</si>
  <si>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</si>
  <si>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</si>
  <si>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</si>
  <si>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</si>
  <si>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</si>
  <si>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</si>
  <si>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</si>
  <si>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</si>
  <si>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</si>
  <si>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</si>
  <si>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</si>
  <si>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</si>
  <si>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</si>
  <si>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</si>
  <si>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</si>
  <si>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</si>
  <si>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</si>
  <si>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</si>
  <si>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</si>
  <si>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</si>
  <si>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</si>
  <si>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</si>
  <si>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</si>
  <si>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</si>
  <si>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</si>
  <si>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</si>
  <si>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</si>
  <si>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</si>
  <si>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</si>
  <si>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</si>
  <si>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</si>
  <si>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</si>
  <si>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</si>
  <si>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</si>
  <si>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</si>
  <si>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</si>
  <si>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</si>
  <si>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</si>
  <si>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</si>
  <si>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</si>
  <si>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</si>
  <si>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</si>
  <si>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</si>
  <si>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</si>
  <si>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</si>
  <si>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</si>
  <si>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</si>
  <si>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</si>
  <si>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</si>
  <si>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</si>
  <si>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</si>
  <si>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</si>
  <si>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</si>
  <si>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</si>
  <si>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</si>
  <si>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</si>
  <si>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</si>
  <si>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</si>
  <si>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</si>
  <si>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</si>
  <si>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</si>
  <si>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</si>
  <si>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</si>
  <si>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</si>
  <si>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</si>
  <si>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</si>
  <si>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</si>
  <si>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</si>
  <si>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</si>
  <si>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</si>
  <si>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</si>
  <si>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</si>
  <si>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</si>
  <si>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</si>
  <si>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</si>
  <si>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</si>
  <si>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</si>
  <si>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</si>
  <si>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</si>
  <si>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</si>
  <si>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</si>
  <si>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</si>
  <si>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</si>
  <si>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</si>
  <si>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</si>
  <si>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</si>
  <si>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</si>
  <si>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</si>
  <si>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</si>
  <si>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</si>
  <si>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</si>
  <si>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</si>
  <si>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</si>
  <si>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</si>
  <si>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</si>
  <si>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</si>
  <si>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</si>
  <si>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</si>
  <si>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</si>
  <si>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</si>
  <si>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</si>
  <si>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</si>
  <si>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</si>
  <si>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</si>
  <si>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</si>
  <si>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</si>
  <si>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</si>
  <si>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</si>
  <si>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</si>
  <si>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</si>
  <si>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</si>
  <si>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</si>
  <si>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</si>
  <si>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</si>
  <si>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</si>
  <si>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</si>
  <si>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</si>
  <si>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</si>
  <si>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</si>
  <si>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</si>
  <si>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</si>
  <si>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</si>
  <si>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</si>
  <si>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</si>
  <si>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</si>
  <si>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</si>
  <si>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</si>
  <si>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</si>
  <si>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</si>
  <si>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</si>
  <si>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</si>
  <si>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</si>
  <si>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</si>
  <si>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</si>
  <si>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</si>
  <si>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</si>
  <si>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</si>
  <si>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</si>
  <si>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</si>
  <si>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</si>
  <si>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</si>
  <si>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</si>
  <si>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</si>
  <si>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</si>
  <si>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</si>
  <si>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</si>
  <si>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</si>
  <si>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</si>
  <si>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</si>
  <si>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</si>
  <si>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</si>
  <si>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</si>
  <si>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</si>
  <si>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</si>
  <si>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</si>
  <si>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</si>
  <si>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</si>
  <si>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</si>
  <si>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</si>
  <si>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</si>
  <si>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</si>
  <si>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</si>
  <si>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</si>
  <si>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</si>
  <si>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</si>
  <si>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</si>
  <si>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</si>
  <si>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</si>
  <si>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</si>
  <si>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</si>
  <si>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</si>
  <si>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</si>
  <si>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</si>
  <si>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</si>
  <si>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</si>
  <si>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</si>
  <si>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</si>
  <si>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</si>
  <si>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</si>
  <si>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</si>
  <si>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</si>
  <si>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</si>
  <si>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</si>
  <si>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</si>
  <si>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</si>
  <si>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</si>
  <si>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</si>
  <si>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</si>
  <si>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</si>
  <si>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</si>
  <si>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</si>
  <si>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</si>
  <si>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</si>
  <si>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</si>
  <si>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</si>
  <si>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</si>
  <si>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</si>
  <si>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</si>
  <si>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</si>
  <si>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</si>
  <si>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</si>
  <si>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</si>
  <si>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</si>
  <si>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</si>
  <si>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</si>
  <si>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</si>
  <si>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</si>
  <si>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</si>
  <si>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</si>
  <si>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</si>
  <si>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</si>
  <si>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</si>
  <si>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</si>
  <si>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</si>
  <si>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</si>
  <si>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</si>
  <si>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</si>
  <si>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</si>
  <si>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</si>
  <si>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</si>
  <si>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</si>
  <si>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</si>
  <si>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</si>
  <si>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</si>
  <si>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</si>
  <si>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</si>
  <si>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</si>
  <si>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</si>
  <si>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</si>
  <si>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</si>
  <si>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</si>
  <si>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</si>
  <si>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</si>
  <si>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</si>
  <si>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</si>
  <si>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</si>
  <si>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</si>
  <si>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</si>
  <si>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</si>
  <si>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</si>
  <si>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</si>
  <si>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</si>
  <si>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</si>
  <si>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</si>
  <si>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</si>
  <si>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</si>
  <si>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</si>
  <si>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</si>
  <si>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</si>
  <si>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</si>
  <si>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</si>
  <si>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</si>
  <si>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</si>
  <si>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</si>
  <si>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</si>
  <si>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</si>
  <si>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</si>
  <si>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</si>
  <si>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</si>
  <si>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</si>
  <si>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</si>
  <si>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</si>
  <si>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</si>
  <si>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</si>
  <si>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</si>
  <si>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</si>
  <si>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</si>
  <si>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</si>
  <si>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</si>
  <si>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</si>
  <si>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</si>
  <si>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</si>
  <si>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</si>
  <si>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</si>
  <si>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</si>
  <si>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</si>
  <si>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</si>
  <si>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</si>
  <si>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</si>
  <si>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</si>
  <si>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</si>
  <si>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</si>
  <si>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</si>
  <si>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</si>
  <si>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</si>
  <si>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</si>
  <si>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</si>
  <si>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</si>
  <si>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</si>
  <si>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</si>
  <si>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</si>
  <si>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</si>
  <si>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</si>
  <si>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</si>
  <si>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</si>
  <si>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</si>
  <si>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</si>
  <si>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</si>
  <si>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</si>
  <si>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</si>
  <si>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</si>
  <si>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</si>
  <si>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</si>
  <si>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</si>
  <si>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</si>
  <si>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</si>
  <si>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</si>
  <si>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</si>
  <si>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</si>
  <si>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</si>
  <si>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</si>
  <si>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</si>
  <si>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</si>
  <si>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</si>
  <si>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</si>
  <si>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</si>
  <si>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</si>
  <si>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</si>
  <si>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</si>
  <si>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</si>
  <si>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</si>
  <si>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</si>
  <si>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</si>
  <si>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</si>
  <si>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</si>
  <si>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</si>
  <si>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</si>
  <si>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</si>
  <si>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</si>
  <si>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</si>
  <si>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</si>
  <si>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</si>
  <si>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</si>
  <si>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</si>
  <si>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</si>
  <si>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</si>
  <si>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</si>
  <si>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</si>
  <si>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</si>
  <si>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</si>
  <si>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</si>
  <si>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</si>
  <si>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</si>
  <si>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</si>
  <si>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</si>
  <si>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</si>
  <si>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</si>
  <si>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</si>
  <si>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</si>
  <si>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</si>
  <si>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</si>
  <si>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</si>
  <si>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</si>
  <si>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</si>
  <si>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</si>
  <si>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</si>
  <si>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</si>
  <si>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</si>
  <si>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</si>
  <si>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</si>
  <si>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</si>
  <si>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</si>
  <si>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</si>
  <si>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</si>
  <si>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</si>
  <si>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</si>
  <si>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</si>
  <si>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</si>
  <si>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</si>
  <si>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</si>
  <si>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</si>
  <si>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</si>
  <si>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</si>
  <si>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</si>
  <si>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</si>
  <si>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</si>
  <si>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</si>
  <si>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</si>
  <si>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</si>
  <si>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</si>
  <si>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</si>
  <si>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</si>
  <si>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</si>
  <si>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</si>
  <si>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</si>
  <si>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</si>
  <si>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</si>
  <si>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</si>
  <si>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</si>
  <si>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</si>
  <si>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</si>
  <si>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</si>
  <si>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</si>
  <si>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</si>
  <si>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</si>
  <si>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</si>
  <si>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</si>
  <si>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</si>
  <si>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</si>
  <si>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</si>
  <si>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</si>
  <si>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</si>
  <si>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</si>
  <si>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</si>
  <si>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</si>
  <si>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</si>
  <si>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</si>
  <si>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</si>
  <si>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</si>
  <si>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</si>
  <si>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</si>
  <si>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</si>
  <si>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</si>
  <si>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</si>
  <si>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</si>
  <si>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</si>
  <si>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</si>
  <si>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</si>
  <si>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</si>
  <si>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</si>
  <si>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</si>
  <si>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</si>
  <si>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</si>
  <si>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</si>
  <si>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</si>
  <si>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</si>
  <si>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</si>
  <si>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</si>
  <si>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</si>
  <si>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</si>
  <si>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</si>
  <si>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</si>
  <si>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</si>
  <si>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</si>
  <si>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</si>
  <si>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</si>
  <si>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</si>
  <si>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</si>
  <si>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</si>
  <si>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</si>
  <si>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</si>
  <si>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</si>
  <si>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</si>
  <si>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</si>
  <si>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</si>
  <si>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</si>
  <si>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</si>
  <si>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</si>
  <si>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</si>
  <si>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</si>
  <si>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</si>
  <si>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</si>
  <si>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</si>
  <si>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</si>
  <si>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</si>
  <si>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</si>
  <si>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</si>
  <si>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</si>
  <si>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</si>
  <si>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</si>
  <si>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</si>
  <si>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</si>
  <si>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</si>
  <si>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</si>
  <si>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</si>
  <si>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</si>
  <si>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</si>
  <si>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</si>
  <si>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</si>
  <si>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</si>
  <si>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</si>
  <si>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</si>
  <si>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</si>
  <si>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</si>
  <si>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</si>
  <si>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</si>
  <si>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</si>
  <si>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</si>
  <si>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</si>
  <si>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</si>
  <si>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</si>
  <si>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</si>
  <si>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</si>
  <si>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</si>
  <si>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</si>
  <si>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</si>
  <si>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</si>
  <si>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</si>
  <si>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</si>
  <si>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</si>
  <si>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</si>
  <si>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</si>
  <si>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</si>
  <si>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</si>
  <si>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</si>
  <si>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</si>
  <si>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</si>
  <si>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</si>
  <si>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</si>
  <si>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</si>
  <si>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</si>
  <si>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</si>
  <si>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</si>
  <si>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</si>
  <si>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</si>
  <si>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</si>
  <si>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</si>
  <si>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</si>
  <si>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</si>
  <si>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</si>
  <si>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</si>
  <si>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</si>
  <si>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</si>
  <si>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</si>
  <si>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</si>
  <si>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</si>
  <si>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</si>
  <si>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</si>
  <si>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</si>
  <si>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</si>
  <si>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</si>
  <si>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</si>
  <si>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</si>
  <si>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</si>
  <si>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</si>
  <si>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</si>
  <si>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</si>
  <si>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</si>
  <si>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</si>
  <si>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</si>
  <si>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</si>
  <si>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</si>
  <si>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</si>
  <si>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</si>
  <si>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</si>
  <si>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</si>
  <si>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</si>
  <si>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</si>
  <si>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</si>
  <si>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</si>
  <si>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</si>
  <si>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</si>
  <si>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</si>
  <si>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</si>
  <si>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</si>
  <si>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</si>
  <si>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</si>
  <si>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</si>
  <si>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</si>
  <si>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</si>
  <si>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</si>
  <si>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</si>
  <si>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</si>
  <si>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</si>
  <si>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</si>
  <si>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</si>
  <si>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</si>
  <si>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</si>
  <si>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</si>
  <si>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</si>
  <si>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</si>
  <si>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</si>
  <si>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</si>
  <si>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</si>
  <si>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</si>
  <si>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</si>
  <si>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</si>
  <si>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</si>
  <si>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</si>
  <si>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</si>
  <si>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</si>
  <si>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</si>
  <si>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</si>
  <si>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</si>
  <si>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</si>
  <si>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</si>
  <si>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</si>
  <si>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</si>
  <si>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</si>
  <si>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</si>
  <si>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</si>
  <si>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</si>
  <si>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</si>
  <si>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</si>
  <si>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</si>
  <si>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</si>
  <si>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</si>
  <si>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</si>
  <si>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</si>
  <si>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</si>
  <si>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</si>
  <si>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</si>
  <si>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</si>
  <si>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</si>
  <si>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</si>
  <si>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</si>
  <si>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</si>
  <si>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</si>
  <si>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</si>
  <si>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</si>
  <si>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</si>
  <si>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</si>
  <si>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</si>
  <si>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</si>
  <si>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</si>
  <si>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</si>
  <si>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</si>
  <si>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</si>
  <si>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</si>
  <si>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</si>
  <si>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</si>
  <si>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</si>
  <si>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</si>
  <si>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</si>
  <si>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</si>
  <si>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</si>
  <si>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</si>
  <si>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</si>
  <si>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</si>
  <si>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</si>
  <si>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</si>
  <si>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</si>
  <si>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</si>
  <si>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</si>
  <si>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</si>
  <si>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</si>
  <si>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</si>
  <si>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</si>
  <si>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</si>
  <si>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</si>
  <si>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</si>
  <si>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</si>
  <si>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</si>
  <si>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</si>
  <si>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</si>
  <si>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</si>
  <si>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</si>
  <si>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</si>
  <si>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</si>
  <si>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</si>
  <si>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</si>
  <si>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</si>
  <si>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</si>
  <si>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</si>
  <si>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</si>
  <si>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</si>
  <si>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</si>
  <si>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</si>
  <si>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</si>
  <si>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</si>
  <si>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</si>
  <si>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</si>
  <si>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</si>
  <si>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</si>
  <si>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</si>
  <si>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</si>
  <si>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</si>
  <si>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</si>
  <si>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</si>
  <si>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</si>
  <si>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</si>
  <si>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</si>
  <si>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</si>
  <si>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</si>
  <si>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</si>
  <si>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</si>
  <si>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</si>
  <si>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</si>
  <si>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</si>
  <si>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</si>
  <si>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</si>
  <si>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</si>
  <si>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</si>
  <si>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</si>
  <si>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</si>
  <si>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</si>
  <si>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</si>
  <si>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</si>
  <si>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</si>
  <si>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</si>
  <si>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</si>
  <si>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</si>
  <si>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</si>
  <si>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</si>
  <si>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</si>
  <si>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</si>
  <si>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</si>
  <si>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</si>
  <si>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</si>
  <si>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</si>
  <si>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</si>
  <si>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</si>
  <si>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</si>
  <si>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</si>
  <si>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</si>
  <si>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</si>
  <si>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</si>
  <si>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</si>
  <si>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</si>
  <si>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</si>
  <si>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</si>
  <si>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</si>
  <si>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</si>
  <si>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</si>
  <si>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</si>
  <si>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</si>
  <si>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</si>
  <si>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</si>
  <si>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</si>
  <si>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</si>
  <si>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</si>
  <si>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</si>
  <si>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</si>
  <si>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</si>
  <si>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</si>
  <si>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</si>
  <si>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</si>
  <si>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</si>
  <si>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</si>
  <si>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</si>
  <si>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</si>
  <si>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</si>
  <si>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</si>
  <si>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</si>
  <si>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</si>
  <si>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</si>
  <si>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</si>
  <si>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</si>
  <si>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</si>
  <si>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</si>
  <si>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</si>
  <si>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</si>
  <si>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</si>
  <si>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</si>
  <si>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</si>
  <si>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</si>
  <si>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</si>
  <si>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</si>
  <si>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</si>
  <si>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</si>
  <si>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</si>
  <si>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</si>
  <si>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</si>
  <si>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</si>
  <si>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</si>
  <si>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</si>
  <si>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</si>
  <si>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</si>
  <si>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</si>
  <si>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</si>
  <si>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</si>
  <si>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</si>
  <si>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</si>
  <si>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</si>
  <si>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</si>
  <si>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</si>
  <si>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</si>
  <si>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</si>
  <si>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</si>
  <si>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</si>
  <si>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</si>
  <si>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</si>
  <si>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</si>
  <si>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</si>
  <si>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</si>
  <si>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</si>
  <si>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</si>
  <si>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</si>
  <si>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</si>
  <si>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</si>
  <si>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</si>
  <si>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</si>
  <si>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</si>
  <si>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</si>
  <si>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</si>
  <si>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</si>
  <si>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</si>
  <si>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</si>
  <si>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</si>
  <si>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</si>
  <si>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</si>
  <si>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</si>
  <si>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</si>
  <si>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</si>
  <si>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</si>
  <si>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</si>
  <si>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</si>
  <si>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</si>
  <si>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</si>
  <si>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</si>
  <si>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</si>
  <si>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</si>
  <si>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</si>
  <si>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</si>
  <si>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</si>
  <si>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</si>
  <si>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</si>
  <si>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</si>
  <si>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</si>
  <si>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</si>
  <si>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</si>
  <si>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</si>
  <si>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</si>
  <si>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</si>
  <si>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</si>
  <si>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</si>
  <si>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</si>
  <si>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</si>
  <si>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</si>
  <si>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</si>
  <si>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</si>
  <si>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</si>
  <si>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</si>
  <si>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</si>
  <si>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</si>
  <si>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</si>
  <si>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</si>
  <si>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</si>
  <si>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</si>
  <si>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</si>
  <si>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</si>
  <si>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</si>
  <si>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</si>
  <si>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</si>
  <si>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</si>
  <si>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</si>
  <si>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</si>
  <si>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</si>
  <si>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</si>
  <si>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</si>
  <si>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</si>
  <si>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</si>
  <si>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</si>
  <si>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</si>
  <si>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</si>
  <si>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</si>
  <si>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</si>
  <si>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</si>
  <si>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</si>
  <si>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</si>
  <si>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</si>
  <si>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</si>
  <si>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</si>
  <si>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</si>
  <si>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</si>
  <si>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</si>
  <si>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</si>
  <si>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</si>
  <si>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</si>
  <si>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</si>
  <si>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</si>
  <si>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</si>
  <si>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</si>
  <si>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</si>
  <si>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</si>
  <si>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</si>
  <si>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</si>
  <si>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</si>
  <si>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</si>
  <si>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</si>
  <si>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</si>
  <si>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</si>
  <si>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</si>
  <si>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</si>
  <si>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</si>
  <si>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</si>
  <si>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</si>
  <si>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</si>
  <si>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</si>
  <si>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</si>
  <si>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</si>
  <si>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</si>
  <si>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</si>
  <si>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</si>
  <si>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</si>
  <si>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</si>
  <si>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</si>
  <si>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</si>
  <si>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</si>
  <si>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</si>
  <si>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</si>
  <si>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</si>
  <si>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</si>
  <si>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</si>
  <si>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</si>
  <si>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</si>
  <si>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</si>
  <si>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</si>
  <si>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</si>
  <si>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</si>
  <si>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</si>
  <si>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</si>
  <si>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</si>
  <si>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</si>
  <si>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</si>
  <si>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</si>
  <si>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</si>
  <si>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</si>
  <si>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</si>
  <si>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</si>
  <si>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</si>
  <si>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</si>
  <si>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</si>
  <si>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</si>
  <si>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</si>
  <si>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</si>
  <si>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</si>
  <si>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</si>
  <si>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</si>
  <si>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</si>
  <si>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</si>
  <si>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</si>
  <si>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</si>
  <si>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</si>
  <si>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</si>
  <si>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</si>
  <si>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</si>
  <si>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</si>
  <si>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</si>
  <si>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</si>
  <si>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</si>
  <si>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</si>
  <si>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</si>
  <si>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</si>
  <si>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</si>
  <si>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</si>
  <si>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</si>
  <si>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</si>
  <si>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</si>
  <si>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</si>
  <si>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</si>
  <si>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</si>
  <si>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</si>
  <si>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</si>
  <si>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</si>
  <si>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</si>
  <si>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</si>
  <si>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</si>
  <si>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</si>
  <si>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</si>
  <si>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</si>
  <si>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</si>
  <si>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</si>
  <si>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</si>
  <si>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</si>
  <si>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</si>
  <si>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</si>
  <si>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</si>
  <si>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</si>
  <si>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</si>
  <si>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</si>
  <si>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</si>
  <si>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</si>
  <si>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</si>
  <si>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</si>
  <si>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</si>
  <si>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</si>
  <si>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</si>
  <si>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</si>
  <si>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</si>
  <si>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</si>
  <si>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</si>
  <si>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</si>
  <si>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</si>
  <si>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</si>
  <si>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</si>
  <si>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</si>
  <si>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</si>
  <si>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</si>
  <si>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</si>
  <si>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</si>
  <si>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</si>
  <si>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</si>
  <si>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</si>
  <si>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</si>
  <si>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</si>
  <si>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</si>
  <si>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</si>
  <si>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</si>
  <si>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</si>
  <si>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</si>
  <si>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</si>
  <si>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</si>
  <si>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</si>
  <si>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</si>
  <si>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</si>
  <si>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</si>
  <si>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</si>
  <si>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</si>
  <si>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</si>
  <si>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</si>
  <si>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</si>
  <si>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</si>
  <si>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</si>
  <si>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</si>
  <si>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</si>
  <si>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</si>
  <si>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</si>
  <si>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</si>
  <si>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</si>
  <si>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</si>
  <si>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</si>
  <si>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</si>
  <si>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</si>
  <si>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</si>
  <si>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</si>
  <si>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</si>
  <si>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</si>
  <si>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</si>
  <si>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</si>
  <si>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</si>
  <si>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</si>
  <si>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</si>
  <si>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</si>
  <si>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</si>
  <si>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</si>
  <si>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</si>
  <si>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</si>
  <si>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</si>
  <si>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</si>
  <si>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</si>
  <si>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</si>
  <si>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</si>
  <si>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</si>
  <si>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</si>
  <si>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</si>
  <si>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</si>
  <si>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</si>
  <si>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</si>
  <si>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</si>
  <si>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</si>
  <si>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</si>
  <si>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</si>
  <si>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</si>
  <si>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</si>
  <si>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</si>
  <si>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</si>
  <si>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</si>
  <si>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</si>
  <si>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</si>
  <si>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</si>
  <si>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</si>
  <si>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</si>
  <si>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</si>
  <si>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</si>
  <si>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</si>
  <si>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</si>
  <si>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</si>
  <si>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</si>
  <si>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</si>
  <si>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</si>
  <si>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</si>
  <si>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</si>
  <si>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</si>
  <si>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</si>
  <si>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</si>
  <si>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</si>
  <si>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</si>
  <si>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</si>
  <si>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</si>
  <si>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</si>
  <si>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</si>
  <si>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</si>
  <si>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</si>
  <si>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</si>
  <si>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</si>
  <si>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</si>
  <si>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</si>
  <si>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</si>
  <si>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</si>
  <si>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</si>
  <si>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</si>
  <si>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</si>
  <si>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</si>
  <si>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</si>
  <si>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</si>
  <si>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</si>
  <si>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</si>
  <si>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</si>
  <si>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</si>
  <si>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</si>
  <si>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</si>
  <si>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</si>
  <si>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</si>
  <si>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</si>
  <si>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</si>
  <si>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</si>
  <si>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</si>
  <si>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</si>
  <si>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</si>
  <si>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</si>
  <si>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</si>
  <si>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</si>
  <si>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</si>
  <si>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</si>
  <si>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</si>
  <si>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</si>
  <si>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</si>
  <si>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</si>
  <si>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</si>
  <si>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</si>
  <si>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</si>
  <si>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</si>
  <si>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</si>
  <si>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</si>
  <si>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</si>
  <si>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</si>
  <si>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</si>
  <si>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</si>
  <si>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</si>
  <si>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</si>
  <si>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</si>
  <si>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</si>
  <si>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</si>
  <si>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</si>
  <si>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</si>
  <si>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</si>
  <si>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</si>
  <si>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</si>
  <si>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</si>
  <si>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</si>
  <si>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</si>
  <si>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</si>
  <si>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</si>
  <si>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</si>
  <si>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</si>
  <si>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</si>
  <si>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</si>
  <si>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</si>
  <si>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</si>
  <si>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</si>
  <si>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</si>
  <si>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</si>
  <si>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</si>
  <si>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</si>
  <si>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</si>
  <si>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</si>
  <si>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</si>
  <si>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</si>
  <si>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</si>
  <si>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</si>
  <si>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</si>
  <si>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</si>
  <si>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</si>
  <si>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</si>
  <si>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</si>
  <si>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</si>
  <si>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</si>
  <si>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</si>
  <si>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</si>
  <si>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</si>
  <si>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</si>
  <si>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</si>
  <si>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</si>
  <si>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</si>
  <si>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</si>
  <si>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</si>
  <si>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</si>
  <si>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</si>
  <si>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</si>
  <si>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</si>
  <si>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</si>
  <si>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</si>
  <si>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</si>
  <si>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</si>
  <si>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</si>
  <si>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</si>
  <si>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</si>
  <si>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</si>
  <si>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</si>
  <si>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</si>
  <si>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</si>
  <si>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</si>
  <si>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</si>
  <si>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</si>
  <si>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</si>
  <si>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</si>
  <si>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</si>
  <si>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</si>
  <si>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</si>
  <si>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</si>
  <si>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</si>
  <si>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</si>
  <si>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</si>
  <si>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</si>
  <si>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</si>
  <si>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</si>
  <si>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</si>
  <si>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</si>
  <si>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</si>
  <si>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</si>
  <si>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</si>
  <si>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</si>
  <si>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</si>
  <si>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</si>
  <si>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</si>
  <si>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</si>
  <si>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</si>
  <si>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</si>
  <si>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</si>
  <si>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</si>
  <si>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</si>
  <si>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</si>
  <si>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</si>
  <si>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</si>
  <si>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</si>
  <si>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</si>
  <si>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</si>
  <si>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</si>
  <si>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</si>
  <si>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</si>
  <si>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</si>
  <si>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</si>
  <si>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</si>
  <si>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</si>
  <si>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</si>
  <si>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</si>
  <si>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</si>
  <si>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</si>
  <si>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</si>
  <si>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</si>
  <si>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</si>
  <si>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</si>
  <si>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</si>
  <si>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</si>
  <si>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</si>
  <si>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</si>
  <si>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</si>
  <si>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</si>
  <si>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</si>
  <si>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</si>
  <si>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</si>
  <si>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</si>
  <si>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</si>
  <si>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</si>
  <si>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</si>
  <si>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</si>
  <si>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</si>
  <si>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</si>
  <si>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</si>
  <si>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</si>
  <si>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</si>
  <si>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</si>
  <si>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</si>
  <si>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</si>
  <si>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</si>
  <si>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</si>
  <si>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</si>
  <si>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</si>
  <si>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</si>
  <si>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</si>
  <si>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</si>
  <si>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</si>
  <si>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</si>
  <si>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</si>
  <si>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</si>
  <si>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</si>
  <si>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</si>
  <si>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</si>
  <si>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</si>
  <si>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</si>
  <si>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</si>
  <si>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</si>
  <si>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</si>
  <si>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</si>
  <si>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</si>
  <si>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</si>
  <si>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</si>
  <si>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</si>
  <si>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</si>
  <si>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</si>
  <si>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</si>
  <si>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</si>
  <si>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</si>
  <si>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</si>
  <si>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</si>
  <si>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</si>
  <si>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</si>
  <si>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</si>
  <si>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</si>
  <si>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</si>
  <si>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</si>
  <si>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</si>
  <si>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</si>
  <si>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</si>
  <si>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</si>
  <si>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</si>
  <si>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</si>
  <si>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</si>
  <si>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</si>
  <si>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</si>
  <si>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</si>
  <si>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</si>
  <si>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</si>
  <si>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</si>
  <si>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</si>
  <si>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</si>
  <si>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</si>
  <si>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</si>
  <si>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</si>
  <si>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</si>
  <si>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</si>
  <si>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</si>
  <si>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</si>
  <si>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</si>
  <si>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</si>
  <si>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</si>
  <si>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</si>
  <si>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</si>
  <si>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</si>
  <si>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</si>
  <si>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</si>
  <si>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</si>
  <si>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</si>
  <si>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</si>
  <si>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</si>
  <si>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</si>
  <si>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</si>
  <si>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</si>
  <si>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</si>
  <si>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</si>
  <si>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</si>
  <si>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</si>
  <si>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</si>
  <si>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</si>
  <si>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</si>
  <si>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</si>
  <si>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</si>
  <si>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</si>
  <si>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</si>
  <si>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</si>
  <si>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</si>
  <si>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</si>
  <si>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</si>
  <si>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</si>
  <si>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</si>
  <si>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</si>
  <si>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</si>
  <si>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</si>
  <si>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</si>
  <si>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</si>
  <si>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</si>
  <si>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</si>
  <si>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</si>
  <si>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</si>
  <si>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</si>
  <si>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</si>
  <si>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</si>
  <si>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</si>
  <si>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</si>
  <si>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</si>
  <si>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</si>
  <si>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</si>
  <si>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</si>
  <si>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</si>
  <si>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</si>
  <si>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</si>
  <si>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</si>
  <si>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</si>
  <si>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</si>
  <si>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</si>
  <si>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</si>
  <si>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</si>
  <si>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</si>
  <si>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</si>
  <si>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</si>
  <si>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</si>
  <si>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</si>
  <si>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</si>
  <si>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</si>
  <si>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</si>
  <si>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</si>
  <si>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</si>
  <si>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</si>
  <si>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</si>
  <si>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</si>
  <si>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</si>
  <si>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</si>
  <si>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</si>
  <si>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</si>
  <si>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</si>
  <si>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</si>
  <si>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</si>
  <si>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</si>
  <si>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</si>
  <si>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</si>
  <si>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</si>
  <si>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</si>
  <si>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</si>
  <si>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</si>
  <si>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</si>
  <si>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</si>
  <si>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</si>
  <si>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</si>
  <si>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</si>
  <si>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</si>
  <si>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</si>
  <si>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</si>
  <si>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</si>
  <si>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</si>
  <si>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</si>
  <si>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</si>
  <si>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</si>
  <si>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</si>
  <si>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</si>
  <si>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</si>
  <si>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</si>
  <si>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</si>
  <si>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</si>
  <si>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</si>
  <si>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</si>
  <si>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</si>
  <si>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</si>
  <si>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</si>
  <si>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</si>
  <si>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</si>
  <si>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</si>
  <si>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</si>
  <si>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</si>
  <si>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</si>
  <si>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</si>
  <si>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</si>
  <si>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</si>
  <si>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</si>
  <si>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</si>
  <si>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</si>
  <si>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</si>
  <si>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</si>
  <si>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</si>
  <si>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</si>
  <si>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</si>
  <si>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</si>
  <si>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</si>
  <si>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</si>
  <si>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</si>
  <si>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</si>
  <si>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</si>
  <si>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</si>
  <si>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</si>
  <si>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</si>
  <si>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</si>
  <si>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</si>
  <si>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</si>
  <si>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</si>
  <si>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</si>
  <si>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</si>
  <si>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</si>
  <si>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</si>
  <si>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</si>
  <si>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</si>
  <si>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</si>
  <si>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</si>
  <si>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</si>
  <si>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</si>
  <si>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</si>
  <si>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</si>
  <si>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</si>
  <si>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</si>
  <si>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</si>
  <si>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</si>
  <si>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</si>
  <si>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</si>
  <si>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</si>
  <si>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</si>
  <si>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</si>
  <si>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</si>
  <si>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</si>
  <si>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</si>
  <si>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</si>
  <si>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</si>
  <si>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</si>
  <si>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</si>
  <si>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</si>
  <si>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</si>
  <si>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</si>
  <si>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</si>
  <si>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</si>
  <si>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</si>
  <si>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</si>
  <si>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</si>
  <si>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</si>
  <si>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</si>
  <si>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</si>
  <si>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</si>
  <si>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</si>
  <si>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</si>
  <si>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</si>
  <si>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</si>
  <si>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</si>
  <si>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</si>
  <si>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</si>
  <si>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</si>
  <si>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</si>
  <si>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</si>
  <si>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</si>
  <si>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</si>
  <si>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</si>
  <si>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</si>
  <si>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</si>
  <si>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</si>
  <si>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</si>
  <si>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</si>
  <si>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</si>
  <si>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</si>
  <si>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</si>
  <si>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</si>
  <si>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</si>
  <si>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</si>
  <si>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</si>
  <si>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</si>
  <si>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</si>
  <si>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</si>
  <si>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</si>
  <si>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</si>
  <si>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</si>
  <si>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</si>
  <si>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</si>
  <si>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</si>
  <si>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</si>
  <si>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</si>
  <si>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</si>
  <si>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</si>
  <si>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</si>
  <si>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</si>
  <si>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</si>
  <si>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</si>
  <si>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</si>
  <si>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</si>
  <si>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</si>
  <si>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</si>
  <si>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</si>
  <si>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</si>
  <si>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</si>
  <si>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</si>
  <si>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</si>
  <si>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</si>
  <si>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</si>
  <si>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</si>
  <si>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</si>
  <si>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</si>
  <si>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</si>
  <si>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</si>
  <si>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</si>
  <si>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</si>
  <si>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</si>
  <si>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</si>
  <si>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</si>
  <si>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</si>
  <si>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</si>
  <si>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</si>
  <si>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</si>
  <si>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</si>
  <si>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</si>
  <si>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</si>
  <si>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</si>
  <si>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</si>
  <si>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</si>
  <si>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</si>
  <si>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</si>
  <si>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</si>
  <si>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</si>
  <si>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</si>
  <si>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</si>
  <si>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</si>
  <si>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</si>
  <si>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</si>
  <si>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</si>
  <si>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</si>
  <si>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</si>
  <si>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</si>
  <si>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</si>
  <si>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</si>
  <si>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</si>
  <si>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</si>
  <si>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</si>
  <si>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</si>
  <si>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</si>
  <si>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</si>
  <si>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</si>
  <si>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</si>
  <si>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</si>
  <si>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</si>
  <si>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</si>
  <si>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</si>
  <si>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</si>
  <si>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</si>
  <si>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</si>
  <si>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</si>
  <si>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</si>
  <si>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</si>
  <si>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</si>
  <si>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</si>
  <si>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</si>
  <si>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</si>
  <si>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</si>
  <si>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</si>
  <si>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</si>
  <si>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</si>
  <si>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</si>
  <si>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</si>
  <si>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</si>
  <si>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</si>
  <si>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</si>
  <si>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</si>
  <si>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</si>
  <si>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</si>
  <si>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</si>
  <si>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</si>
  <si>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</si>
  <si>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</si>
  <si>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</si>
  <si>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</si>
  <si>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</si>
  <si>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</si>
  <si>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</si>
  <si>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</si>
  <si>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</si>
  <si>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</si>
  <si>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</si>
  <si>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</si>
  <si>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</si>
  <si>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</si>
  <si>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</si>
  <si>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</si>
  <si>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</si>
  <si>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</si>
  <si>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</si>
  <si>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</si>
  <si>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</si>
  <si>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</si>
  <si>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</si>
  <si>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</si>
  <si>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</si>
  <si>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</si>
  <si>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</si>
  <si>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</si>
  <si>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</si>
  <si>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</si>
  <si>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</si>
  <si>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</si>
  <si>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</si>
  <si>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</si>
  <si>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</si>
  <si>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</si>
  <si>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</si>
  <si>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</si>
  <si>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</si>
  <si>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</si>
  <si>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</si>
  <si>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</si>
  <si>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</si>
  <si>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</si>
  <si>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</si>
  <si>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</si>
  <si>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</si>
  <si>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</si>
  <si>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</si>
  <si>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</si>
  <si>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</si>
  <si>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</si>
  <si>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</si>
  <si>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</si>
  <si>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</si>
  <si>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</si>
  <si>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</si>
  <si>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</si>
  <si>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</si>
  <si>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</si>
  <si>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</si>
  <si>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</si>
  <si>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</si>
  <si>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</si>
  <si>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</si>
  <si>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</si>
  <si>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</si>
  <si>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</si>
  <si>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</si>
  <si>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</si>
  <si>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</si>
  <si>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</si>
  <si>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</si>
  <si>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</si>
  <si>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</si>
  <si>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</si>
  <si>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</si>
  <si>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</si>
  <si>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</si>
  <si>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</si>
  <si>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</si>
  <si>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</si>
  <si>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</si>
  <si>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</si>
  <si>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</si>
  <si>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</si>
  <si>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</si>
  <si>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</si>
  <si>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</si>
  <si>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</si>
  <si>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</si>
  <si>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</si>
  <si>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</si>
  <si>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</si>
  <si>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</si>
  <si>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</si>
  <si>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</si>
  <si>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</si>
  <si>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</si>
  <si>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</si>
  <si>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</si>
  <si>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</si>
  <si>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</si>
  <si>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</si>
  <si>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</si>
  <si>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</si>
  <si>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</si>
  <si>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</si>
  <si>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</si>
  <si>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</si>
  <si>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</si>
  <si>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</si>
  <si>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</si>
  <si>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</si>
  <si>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</si>
  <si>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</si>
  <si>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</si>
  <si>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</si>
  <si>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</si>
  <si>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</si>
  <si>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</si>
  <si>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</si>
  <si>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</si>
  <si>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</si>
  <si>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</si>
  <si>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</si>
  <si>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</si>
  <si>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</si>
  <si>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</si>
  <si>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</si>
  <si>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</si>
  <si>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</si>
  <si>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</si>
  <si>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</si>
  <si>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</si>
  <si>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</si>
  <si>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</si>
  <si>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</si>
  <si>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</si>
  <si>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</si>
  <si>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</si>
  <si>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</si>
  <si>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</si>
  <si>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</si>
  <si>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</si>
  <si>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</si>
  <si>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</si>
  <si>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</si>
  <si>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</si>
  <si>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</si>
  <si>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</si>
  <si>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</si>
  <si>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</si>
  <si>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</si>
  <si>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</si>
  <si>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</si>
  <si>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</si>
  <si>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</si>
  <si>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</si>
  <si>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</si>
  <si>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</si>
  <si>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</si>
  <si>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</si>
  <si>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</si>
  <si>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</si>
  <si>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</si>
  <si>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</si>
  <si>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</si>
  <si>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</si>
  <si>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</si>
  <si>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</si>
  <si>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</si>
  <si>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</si>
  <si>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</si>
  <si>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</si>
  <si>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</si>
  <si>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</si>
  <si>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</si>
  <si>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</si>
  <si>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</si>
  <si>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</si>
  <si>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</si>
  <si>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</si>
  <si>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</si>
  <si>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</si>
  <si>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</si>
  <si>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</si>
  <si>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</si>
  <si>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</si>
  <si>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</si>
  <si>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</si>
  <si>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</si>
  <si>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</si>
  <si>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</si>
  <si>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</si>
  <si>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</si>
  <si>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</si>
  <si>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</si>
  <si>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</si>
  <si>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</si>
  <si>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</si>
  <si>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</si>
  <si>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</si>
  <si>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</si>
  <si>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</si>
  <si>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</si>
  <si>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</si>
  <si>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</si>
  <si>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</si>
  <si>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</si>
  <si>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</si>
  <si>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</si>
  <si>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</si>
  <si>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</si>
  <si>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</si>
  <si>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</si>
  <si>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</si>
  <si>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</si>
  <si>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</si>
  <si>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</si>
  <si>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</si>
  <si>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</si>
  <si>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</si>
  <si>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</si>
  <si>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</si>
  <si>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</si>
  <si>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</si>
  <si>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</si>
  <si>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</si>
  <si>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</si>
  <si>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</si>
  <si>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</si>
  <si>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</si>
  <si>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</si>
  <si>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</si>
  <si>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</si>
  <si>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</si>
  <si>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</si>
  <si>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</si>
  <si>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</si>
  <si>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</si>
  <si>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</si>
  <si>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</si>
  <si>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</si>
  <si>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</si>
  <si>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</si>
  <si>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</si>
  <si>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</si>
  <si>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</si>
  <si>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</si>
  <si>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</si>
  <si>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</si>
  <si>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</si>
  <si>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</si>
  <si>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</si>
  <si>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</si>
  <si>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</si>
  <si>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</si>
  <si>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</si>
  <si>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</si>
  <si>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</si>
  <si>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</si>
  <si>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</si>
  <si>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</si>
  <si>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</si>
  <si>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</si>
  <si>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</si>
  <si>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</si>
  <si>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</si>
  <si>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</si>
  <si>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</si>
  <si>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</si>
  <si>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</si>
  <si>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</si>
  <si>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</si>
  <si>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</si>
  <si>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</si>
  <si>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</si>
  <si>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</si>
  <si>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</si>
  <si>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</si>
  <si>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</si>
  <si>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</si>
  <si>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</si>
  <si>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</si>
  <si>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</si>
  <si>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</si>
  <si>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</si>
  <si>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</si>
  <si>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</si>
  <si>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</si>
  <si>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</si>
  <si>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</si>
  <si>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</si>
  <si>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</si>
  <si>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</si>
  <si>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</si>
  <si>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</si>
  <si>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</si>
  <si>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</si>
  <si>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</si>
  <si>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</si>
  <si>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</si>
  <si>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</si>
  <si>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</si>
  <si>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</si>
  <si>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</si>
  <si>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</si>
  <si>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</si>
  <si>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</si>
  <si>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</si>
  <si>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</si>
  <si>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</si>
  <si>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</si>
  <si>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</si>
  <si>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</si>
  <si>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</si>
  <si>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</si>
  <si>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</si>
  <si>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</si>
  <si>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</si>
  <si>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</si>
  <si>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</si>
  <si>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</si>
  <si>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</si>
  <si>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</si>
  <si>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</si>
  <si>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</si>
  <si>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</si>
  <si>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</si>
  <si>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</si>
  <si>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</si>
  <si>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</si>
  <si>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</si>
  <si>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</si>
  <si>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</si>
  <si>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</si>
  <si>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</si>
  <si>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</si>
  <si>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</si>
  <si>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</si>
  <si>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</si>
  <si>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</si>
  <si>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</si>
  <si>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</si>
  <si>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</si>
  <si>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</si>
  <si>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</si>
  <si>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</si>
  <si>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</si>
  <si>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</si>
  <si>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</si>
  <si>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</si>
  <si>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</si>
  <si>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</si>
  <si>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</si>
  <si>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</si>
  <si>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</si>
  <si>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</si>
  <si>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</si>
  <si>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</si>
  <si>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</si>
  <si>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</si>
  <si>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</si>
  <si>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</si>
  <si>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</si>
  <si>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</si>
  <si>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</si>
  <si>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</si>
  <si>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</si>
  <si>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</si>
  <si>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</si>
  <si>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</si>
  <si>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</si>
  <si>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</si>
  <si>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</si>
  <si>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</si>
  <si>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</si>
  <si>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</si>
  <si>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</si>
  <si>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</si>
  <si>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</si>
  <si>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</si>
  <si>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</si>
  <si>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</si>
  <si>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</si>
  <si>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</si>
  <si>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</si>
  <si>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</si>
  <si>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</si>
  <si>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</si>
  <si>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</si>
  <si>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</si>
  <si>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</si>
  <si>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</si>
  <si>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</si>
  <si>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</si>
  <si>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</si>
  <si>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</si>
  <si>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</si>
  <si>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</si>
  <si>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</si>
  <si>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</si>
  <si>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</si>
  <si>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</si>
  <si>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</si>
  <si>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</si>
  <si>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</si>
  <si>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</si>
  <si>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</si>
  <si>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</si>
  <si>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</si>
  <si>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</si>
  <si>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</si>
  <si>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</si>
  <si>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</si>
  <si>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</si>
  <si>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</si>
  <si>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</si>
  <si>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</si>
  <si>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</si>
  <si>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</si>
  <si>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</si>
  <si>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</si>
  <si>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</si>
  <si>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</si>
  <si>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</si>
  <si>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</si>
  <si>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</si>
  <si>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</si>
  <si>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</si>
  <si>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</si>
  <si>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</si>
  <si>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</si>
  <si>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</si>
  <si>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</si>
  <si>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</si>
  <si>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</si>
  <si>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</si>
  <si>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</si>
  <si>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</si>
  <si>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</si>
  <si>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</si>
  <si>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</si>
  <si>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</si>
  <si>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</si>
  <si>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</si>
  <si>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</si>
  <si>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</si>
  <si>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</si>
  <si>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</si>
  <si>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</si>
  <si>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</si>
  <si>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</si>
  <si>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</si>
  <si>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</si>
  <si>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</si>
  <si>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</si>
  <si>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</si>
  <si>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</si>
  <si>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</si>
  <si>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</si>
  <si>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</si>
  <si>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</si>
  <si>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</si>
  <si>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</si>
  <si>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</si>
  <si>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</si>
  <si>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</si>
  <si>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</si>
  <si>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</si>
  <si>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</si>
  <si>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</si>
  <si>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</si>
  <si>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</si>
  <si>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</si>
  <si>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</si>
  <si>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</si>
  <si>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</si>
  <si>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</si>
  <si>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</si>
  <si>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</si>
  <si>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</si>
  <si>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</si>
  <si>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</si>
  <si>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</si>
  <si>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</si>
  <si>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</si>
  <si>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</si>
  <si>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</si>
  <si>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</si>
  <si>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</si>
  <si>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</si>
  <si>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</si>
  <si>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</si>
  <si>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</si>
  <si>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</si>
  <si>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</si>
  <si>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</si>
  <si>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</si>
  <si>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</si>
  <si>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</si>
  <si>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</si>
  <si>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</si>
  <si>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</si>
  <si>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</si>
  <si>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</si>
  <si>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</si>
  <si>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</si>
  <si>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</si>
  <si>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</si>
  <si>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</si>
  <si>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</si>
  <si>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</si>
  <si>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</si>
  <si>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</si>
  <si>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</si>
  <si>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</si>
  <si>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</si>
  <si>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</si>
  <si>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</si>
  <si>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</si>
  <si>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</si>
  <si>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</si>
  <si>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</si>
  <si>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</si>
  <si>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</si>
  <si>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</si>
  <si>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</si>
  <si>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</si>
  <si>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</si>
  <si>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</si>
  <si>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</si>
  <si>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</si>
  <si>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</si>
  <si>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</si>
  <si>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</si>
  <si>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</si>
  <si>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</si>
  <si>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</si>
  <si>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</si>
  <si>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</si>
  <si>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</si>
  <si>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</si>
  <si>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</si>
  <si>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</si>
  <si>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</si>
  <si>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</si>
  <si>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</si>
  <si>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</si>
  <si>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</si>
  <si>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</si>
  <si>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</si>
  <si>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</si>
  <si>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</si>
  <si>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</si>
  <si>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</si>
  <si>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</si>
  <si>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</si>
  <si>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</si>
  <si>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</si>
  <si>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</si>
  <si>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</si>
  <si>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</si>
  <si>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</si>
  <si>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</si>
  <si>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</si>
  <si>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</si>
  <si>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</si>
  <si>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</si>
  <si>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</si>
  <si>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</si>
  <si>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</si>
  <si>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</si>
  <si>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</si>
  <si>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</si>
  <si>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</si>
  <si>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</si>
  <si>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</si>
  <si>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</si>
  <si>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</si>
  <si>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</si>
  <si>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</si>
  <si>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</si>
  <si>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</si>
  <si>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</si>
  <si>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</si>
  <si>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</si>
  <si>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</si>
  <si>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</si>
  <si>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</si>
  <si>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</si>
  <si>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</si>
  <si>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</si>
  <si>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</si>
  <si>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</si>
  <si>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</si>
  <si>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</si>
  <si>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</si>
  <si>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</si>
  <si>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</si>
  <si>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</si>
  <si>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</si>
  <si>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</si>
  <si>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</si>
  <si>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</si>
  <si>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</si>
  <si>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</si>
  <si>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</si>
  <si>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</si>
  <si>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</si>
  <si>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</si>
  <si>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</si>
  <si>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</si>
  <si>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</si>
  <si>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</si>
  <si>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</si>
  <si>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</si>
  <si>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</si>
  <si>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</si>
  <si>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</si>
  <si>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</si>
  <si>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</si>
  <si>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</si>
  <si>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</si>
  <si>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</si>
  <si>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</si>
  <si>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</si>
  <si>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</si>
  <si>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</si>
  <si>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</si>
  <si>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</si>
  <si>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</si>
  <si>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</si>
  <si>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</si>
  <si>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</si>
  <si>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</si>
  <si>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</si>
  <si>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</si>
  <si>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</si>
  <si>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</si>
  <si>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</si>
  <si>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</si>
  <si>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</si>
  <si>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</si>
  <si>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</si>
  <si>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</si>
  <si>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</si>
  <si>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</si>
  <si>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</si>
  <si>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</si>
  <si>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</si>
  <si>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</si>
  <si>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</si>
  <si>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</si>
  <si>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</si>
  <si>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</si>
  <si>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</si>
  <si>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</si>
  <si>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</si>
  <si>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</si>
  <si>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</si>
  <si>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</si>
  <si>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</si>
  <si>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</si>
  <si>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</si>
  <si>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</si>
  <si>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</si>
  <si>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</si>
  <si>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</si>
  <si>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</si>
  <si>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</si>
  <si>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</si>
  <si>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</si>
  <si>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</si>
  <si>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</si>
  <si>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</si>
  <si>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</si>
  <si>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</si>
  <si>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</si>
  <si>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</si>
  <si>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</si>
  <si>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</si>
  <si>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</si>
  <si>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</si>
  <si>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</si>
  <si>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</si>
  <si>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</si>
  <si>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</si>
  <si>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</si>
  <si>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</si>
  <si>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</si>
  <si>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</si>
  <si>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</si>
  <si>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</si>
  <si>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</si>
  <si>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</si>
  <si>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</si>
  <si>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</si>
  <si>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</si>
  <si>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</si>
  <si>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</si>
  <si>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</si>
  <si>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</si>
  <si>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</si>
  <si>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</si>
  <si>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</si>
  <si>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</si>
  <si>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</si>
  <si>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</si>
  <si>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</si>
  <si>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</si>
  <si>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</si>
  <si>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</si>
  <si>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</si>
  <si>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</si>
  <si>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</si>
  <si>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</si>
  <si>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</si>
  <si>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</si>
  <si>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</si>
  <si>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</si>
  <si>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</si>
  <si>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</si>
  <si>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</si>
  <si>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</si>
  <si>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</si>
  <si>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</si>
  <si>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</si>
  <si>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</si>
  <si>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</si>
  <si>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</si>
  <si>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</si>
  <si>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</si>
  <si>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</si>
  <si>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</si>
  <si>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</si>
  <si>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</si>
  <si>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</si>
  <si>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</si>
  <si>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</si>
  <si>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</si>
  <si>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</si>
  <si>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</si>
  <si>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</si>
  <si>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</si>
  <si>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</si>
  <si>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</si>
  <si>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</si>
  <si>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</si>
  <si>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</si>
  <si>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</si>
  <si>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</si>
  <si>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</si>
  <si>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</si>
  <si>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</si>
  <si>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</si>
  <si>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</si>
  <si>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</si>
  <si>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</si>
  <si>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</si>
  <si>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</si>
  <si>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</si>
  <si>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</si>
  <si>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</si>
  <si>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</si>
  <si>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</si>
  <si>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</si>
  <si>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</si>
  <si>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</si>
  <si>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</si>
  <si>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</si>
  <si>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</si>
  <si>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</si>
  <si>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</si>
  <si>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</si>
  <si>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</si>
  <si>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</si>
  <si>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</si>
  <si>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</si>
  <si>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</si>
  <si>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</si>
  <si>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</si>
  <si>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</si>
  <si>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</si>
  <si>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</si>
  <si>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</si>
  <si>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</si>
  <si>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</si>
  <si>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</si>
  <si>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</si>
  <si>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</si>
  <si>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</si>
  <si>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</si>
  <si>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</si>
  <si>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</si>
  <si>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</si>
  <si>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</si>
  <si>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</si>
  <si>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</si>
  <si>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</si>
  <si>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</si>
  <si>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</si>
  <si>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</si>
  <si>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</si>
  <si>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</si>
  <si>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</si>
  <si>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</si>
  <si>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</si>
  <si>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</si>
  <si>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</si>
  <si>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</si>
  <si>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</si>
  <si>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</si>
  <si>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</si>
  <si>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</si>
  <si>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</si>
  <si>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</si>
  <si>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</si>
  <si>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</si>
  <si>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</si>
  <si>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</si>
  <si>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</si>
  <si>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</si>
  <si>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</si>
  <si>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</si>
  <si>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</si>
  <si>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</si>
  <si>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</si>
  <si>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</si>
  <si>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</si>
  <si>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</si>
  <si>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</si>
  <si>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</si>
  <si>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</si>
  <si>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</si>
  <si>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</si>
  <si>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</si>
  <si>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</si>
  <si>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</si>
  <si>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</si>
  <si>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</si>
  <si>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</si>
  <si>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</si>
  <si>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</si>
  <si>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</si>
  <si>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</si>
  <si>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</si>
  <si>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</si>
  <si>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</si>
  <si>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</si>
  <si>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</si>
  <si>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</si>
  <si>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</si>
  <si>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</si>
  <si>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</si>
  <si>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</si>
  <si>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</si>
  <si>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</si>
  <si>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</si>
  <si>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</si>
  <si>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</si>
  <si>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</si>
  <si>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</si>
  <si>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</si>
  <si>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</si>
  <si>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</si>
  <si>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</si>
  <si>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</si>
  <si>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</si>
  <si>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</si>
  <si>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</si>
  <si>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</si>
  <si>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</si>
  <si>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</si>
  <si>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</si>
  <si>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</si>
  <si>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</si>
  <si>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</si>
  <si>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</si>
  <si>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</si>
  <si>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</si>
  <si>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</si>
  <si>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</si>
  <si>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</si>
  <si>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</si>
  <si>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</si>
  <si>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</si>
  <si>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</si>
  <si>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</si>
  <si>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</si>
  <si>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</si>
  <si>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</si>
  <si>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</si>
  <si>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</si>
  <si>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</si>
  <si>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</si>
  <si>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</si>
  <si>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</si>
  <si>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</si>
  <si>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</si>
  <si>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</si>
  <si>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</si>
  <si>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</si>
  <si>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</si>
  <si>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</si>
  <si>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</si>
  <si>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</si>
  <si>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</si>
  <si>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</si>
  <si>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</si>
  <si>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</si>
  <si>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</si>
  <si>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</si>
  <si>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</si>
  <si>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</si>
  <si>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</si>
  <si>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</si>
  <si>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</si>
  <si>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</si>
  <si>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</si>
  <si>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</si>
  <si>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</si>
  <si>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</si>
  <si>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</si>
  <si>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</si>
  <si>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</si>
  <si>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</si>
  <si>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</si>
  <si>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</si>
  <si>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</si>
  <si>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</si>
  <si>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</si>
  <si>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</si>
  <si>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</si>
  <si>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</si>
  <si>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</si>
  <si>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</si>
  <si>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</si>
  <si>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</si>
  <si>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</si>
  <si>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</si>
  <si>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</si>
  <si>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</si>
  <si>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</si>
  <si>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</si>
  <si>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</si>
  <si>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</si>
  <si>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</si>
  <si>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</si>
  <si>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</si>
  <si>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</si>
  <si>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</si>
  <si>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</si>
  <si>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</si>
  <si>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</si>
  <si>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</si>
  <si>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</si>
  <si>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</si>
  <si>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</si>
  <si>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</si>
  <si>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</si>
  <si>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</si>
  <si>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</si>
  <si>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</si>
  <si>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</si>
  <si>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</si>
  <si>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</si>
  <si>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</si>
  <si>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</si>
  <si>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</si>
  <si>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</si>
  <si>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</si>
  <si>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</si>
  <si>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</si>
  <si>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</si>
  <si>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</si>
  <si>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</si>
  <si>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</si>
  <si>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</si>
  <si>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</si>
  <si>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</si>
  <si>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</si>
  <si>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</si>
  <si>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</si>
  <si>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</si>
  <si>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</si>
  <si>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</si>
  <si>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</si>
  <si>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</si>
  <si>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</si>
  <si>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</si>
  <si>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</si>
  <si>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</si>
  <si>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</si>
  <si>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</si>
  <si>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</si>
  <si>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</si>
  <si>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</si>
  <si>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</si>
  <si>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</si>
  <si>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</si>
  <si>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</si>
  <si>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</si>
  <si>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</si>
  <si>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</si>
  <si>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</si>
  <si>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</si>
  <si>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</si>
  <si>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</si>
  <si>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</si>
  <si>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</si>
  <si>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</si>
  <si>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</si>
  <si>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</si>
  <si>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</si>
  <si>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</si>
  <si>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</si>
  <si>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</si>
  <si>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</si>
  <si>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</si>
  <si>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</si>
  <si>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</si>
  <si>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</si>
  <si>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</si>
  <si>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</si>
  <si>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</si>
  <si>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</si>
  <si>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</si>
  <si>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</si>
  <si>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</si>
  <si>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</si>
  <si>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</si>
  <si>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</si>
  <si>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</si>
  <si>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</si>
  <si>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</si>
  <si>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</si>
  <si>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</si>
  <si>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</si>
  <si>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</si>
  <si>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</si>
  <si>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</si>
  <si>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</si>
  <si>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</si>
  <si>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</si>
  <si>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</si>
  <si>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</si>
  <si>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</si>
  <si>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</si>
  <si>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</si>
  <si>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</si>
  <si>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</si>
  <si>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</si>
  <si>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</si>
  <si>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</si>
  <si>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</si>
  <si>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</si>
  <si>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</si>
  <si>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</si>
  <si>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</si>
  <si>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</si>
  <si>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</si>
  <si>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</si>
  <si>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</si>
  <si>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</si>
  <si>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</si>
  <si>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</si>
  <si>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</si>
  <si>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</si>
  <si>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</si>
  <si>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</si>
  <si>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</si>
  <si>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</si>
  <si>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</si>
  <si>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</si>
  <si>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</si>
  <si>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</si>
  <si>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</si>
  <si>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</si>
  <si>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</si>
  <si>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</si>
  <si>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</si>
  <si>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</si>
  <si>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</si>
  <si>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</si>
  <si>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</si>
  <si>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</si>
  <si>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</si>
  <si>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</si>
  <si>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</si>
  <si>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</si>
  <si>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</si>
  <si>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</si>
  <si>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</si>
  <si>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</si>
  <si>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</si>
  <si>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</si>
  <si>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</si>
  <si>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</si>
  <si>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</si>
  <si>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</si>
  <si>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</si>
  <si>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</si>
  <si>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</si>
  <si>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</si>
  <si>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</si>
  <si>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</si>
  <si>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</si>
  <si>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</si>
  <si>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</si>
  <si>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</si>
  <si>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</si>
  <si>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</si>
  <si>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</si>
  <si>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</si>
  <si>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</si>
  <si>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</si>
  <si>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</si>
  <si>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</si>
  <si>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</si>
  <si>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</si>
  <si>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</si>
  <si>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</si>
  <si>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</si>
  <si>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</si>
  <si>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</si>
  <si>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</si>
  <si>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</si>
  <si>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</si>
  <si>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</si>
  <si>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</si>
  <si>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</si>
  <si>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</si>
  <si>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</si>
  <si>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</si>
  <si>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</si>
  <si>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</si>
  <si>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</si>
  <si>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</si>
  <si>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</si>
  <si>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</si>
  <si>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</si>
  <si>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</si>
  <si>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</si>
  <si>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</si>
  <si>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</si>
  <si>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</si>
  <si>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</si>
  <si>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</si>
  <si>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</si>
  <si>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</si>
  <si>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</si>
  <si>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</si>
  <si>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</si>
  <si>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</si>
  <si>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</si>
  <si>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</si>
  <si>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</si>
  <si>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</si>
  <si>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</si>
  <si>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</si>
  <si>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</si>
  <si>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</si>
  <si>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</si>
  <si>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</si>
  <si>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</si>
  <si>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</si>
  <si>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</si>
  <si>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</si>
  <si>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</si>
  <si>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</si>
  <si>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</si>
  <si>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</si>
  <si>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</si>
  <si>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</si>
  <si>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</si>
  <si>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</si>
  <si>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</si>
  <si>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</si>
  <si>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</si>
  <si>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</si>
  <si>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</si>
  <si>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</si>
  <si>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</si>
  <si>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</si>
  <si>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</si>
  <si>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</si>
  <si>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</si>
  <si>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</si>
  <si>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</si>
  <si>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</si>
  <si>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</si>
  <si>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</si>
  <si>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</si>
  <si>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</si>
  <si>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</si>
  <si>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</si>
  <si>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</si>
  <si>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</si>
  <si>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</si>
  <si>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</si>
  <si>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</si>
  <si>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</si>
  <si>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</si>
  <si>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</si>
  <si>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</si>
  <si>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</si>
  <si>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</si>
  <si>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</si>
  <si>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</si>
  <si>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</si>
  <si>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</si>
  <si>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</si>
  <si>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</si>
  <si>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</si>
  <si>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</si>
  <si>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</si>
  <si>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</si>
  <si>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</si>
  <si>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</si>
  <si>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</si>
  <si>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</si>
  <si>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</si>
  <si>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</si>
  <si>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</si>
  <si>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</si>
  <si>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</si>
  <si>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</si>
  <si>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</si>
  <si>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</si>
  <si>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</si>
  <si>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</si>
  <si>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</si>
  <si>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</si>
  <si>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</si>
  <si>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</si>
  <si>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</si>
  <si>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</si>
  <si>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</si>
  <si>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</si>
  <si>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</si>
  <si>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</si>
  <si>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</si>
  <si>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</si>
  <si>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</si>
  <si>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</si>
  <si>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</si>
  <si>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</si>
  <si>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</si>
  <si>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</si>
  <si>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</si>
  <si>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</si>
  <si>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</si>
  <si>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</si>
  <si>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</si>
  <si>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</si>
  <si>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</si>
  <si>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</si>
  <si>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</si>
  <si>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</si>
  <si>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</si>
  <si>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</si>
  <si>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</si>
  <si>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</si>
  <si>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</si>
  <si>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</si>
  <si>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</si>
  <si>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</si>
  <si>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</si>
  <si>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</si>
  <si>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</si>
  <si>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</si>
  <si>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</si>
  <si>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</si>
  <si>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</si>
  <si>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</si>
  <si>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</si>
  <si>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</si>
  <si>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</si>
  <si>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</si>
  <si>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</si>
  <si>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</si>
  <si>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</si>
  <si>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</si>
  <si>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</si>
  <si>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</si>
  <si>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</si>
  <si>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</si>
  <si>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</si>
  <si>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</si>
  <si>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</si>
  <si>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</si>
  <si>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</si>
  <si>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</si>
  <si>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</si>
  <si>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</si>
  <si>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</si>
  <si>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</si>
  <si>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</si>
  <si>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</si>
  <si>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</si>
  <si>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</si>
  <si>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</si>
  <si>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</si>
  <si>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</si>
  <si>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</si>
  <si>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</si>
  <si>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</si>
  <si>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</si>
  <si>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</si>
  <si>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</si>
  <si>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</si>
  <si>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</si>
  <si>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</si>
  <si>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</si>
  <si>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</si>
  <si>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</si>
  <si>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</si>
  <si>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</si>
  <si>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</si>
  <si>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</si>
  <si>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</si>
  <si>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</si>
  <si>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</si>
  <si>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</si>
  <si>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</si>
  <si>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</si>
  <si>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</si>
  <si>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</si>
  <si>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</si>
  <si>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</si>
  <si>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</si>
  <si>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</si>
  <si>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</si>
  <si>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</si>
  <si>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</si>
  <si>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</si>
  <si>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</si>
  <si>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</si>
  <si>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</si>
  <si>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</si>
  <si>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</si>
  <si>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</si>
  <si>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</si>
  <si>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</si>
  <si>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</si>
  <si>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</si>
  <si>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</si>
  <si>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</si>
  <si>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</si>
  <si>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</si>
  <si>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</si>
  <si>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</si>
  <si>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</si>
  <si>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</si>
  <si>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</si>
  <si>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</si>
  <si>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</si>
  <si>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</si>
  <si>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</si>
  <si>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</si>
  <si>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</si>
  <si>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</si>
  <si>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</si>
  <si>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</si>
  <si>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</si>
  <si>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</si>
  <si>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</si>
  <si>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</si>
  <si>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</si>
  <si>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</si>
  <si>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</si>
  <si>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</si>
  <si>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</si>
  <si>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</si>
  <si>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</si>
  <si>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</si>
  <si>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</si>
  <si>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</si>
  <si>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</si>
  <si>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</si>
  <si>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</si>
  <si>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</si>
  <si>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</si>
  <si>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</si>
  <si>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</si>
  <si>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</si>
  <si>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</si>
  <si>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</si>
  <si>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</si>
  <si>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</si>
  <si>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</si>
  <si>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</si>
  <si>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</si>
  <si>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</si>
  <si>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</si>
  <si>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</si>
  <si>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</si>
  <si>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</si>
  <si>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</si>
  <si>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</si>
  <si>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</si>
  <si>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</si>
  <si>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</si>
  <si>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</si>
  <si>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</si>
  <si>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</si>
  <si>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</si>
  <si>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</si>
  <si>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</si>
  <si>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</si>
  <si>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</si>
  <si>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</si>
  <si>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</si>
  <si>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</si>
  <si>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</si>
  <si>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</si>
  <si>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</si>
  <si>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</si>
  <si>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</si>
  <si>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</si>
  <si>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</si>
  <si>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</si>
  <si>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</si>
  <si>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</si>
  <si>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</si>
  <si>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</si>
  <si>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</si>
  <si>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</si>
  <si>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</si>
  <si>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</si>
  <si>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</si>
  <si>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</si>
  <si>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</si>
  <si>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</si>
  <si>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</si>
  <si>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</si>
  <si>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</si>
  <si>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</si>
  <si>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</si>
  <si>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</si>
  <si>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</si>
  <si>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</si>
  <si>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</si>
  <si>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</si>
  <si>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</si>
  <si>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</si>
  <si>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</si>
  <si>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</si>
  <si>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</si>
  <si>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</si>
  <si>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</si>
  <si>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</si>
  <si>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</si>
  <si>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</si>
  <si>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</si>
  <si>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</si>
  <si>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</si>
  <si>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</si>
  <si>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</si>
  <si>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</si>
  <si>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</si>
  <si>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</si>
  <si>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</si>
  <si>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</si>
  <si>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</si>
  <si>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</si>
  <si>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</si>
  <si>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</si>
  <si>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</si>
  <si>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</si>
  <si>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</si>
  <si>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</si>
  <si>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</si>
  <si>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</si>
  <si>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</si>
  <si>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</si>
  <si>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</si>
  <si>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</si>
  <si>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</si>
  <si>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</si>
  <si>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</si>
  <si>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</si>
  <si>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</si>
  <si>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</si>
  <si>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</si>
  <si>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</si>
  <si>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</si>
  <si>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</si>
  <si>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</si>
  <si>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</si>
  <si>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</si>
  <si>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</si>
  <si>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</si>
  <si>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</si>
  <si>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</si>
  <si>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</si>
  <si>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</si>
  <si>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</si>
  <si>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</si>
  <si>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</si>
  <si>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</si>
  <si>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</si>
  <si>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</si>
  <si>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</si>
  <si>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</si>
  <si>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</si>
  <si>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</si>
  <si>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</si>
  <si>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</si>
  <si>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</si>
  <si>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</si>
  <si>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</si>
  <si>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</si>
  <si>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</si>
  <si>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</si>
  <si>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</si>
  <si>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</si>
  <si>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</si>
  <si>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</si>
  <si>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</si>
  <si>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</si>
  <si>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</si>
  <si>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</si>
  <si>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</si>
  <si>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</si>
  <si>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</si>
  <si>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</si>
  <si>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</si>
  <si>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</si>
  <si>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</si>
  <si>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</si>
  <si>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</si>
  <si>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</si>
  <si>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</si>
  <si>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</si>
  <si>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</si>
  <si>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</si>
  <si>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</si>
  <si>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</si>
  <si>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</si>
  <si>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</si>
  <si>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</si>
  <si>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</si>
  <si>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</si>
  <si>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</si>
  <si>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</si>
  <si>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</si>
  <si>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</si>
  <si>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</si>
  <si>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</si>
  <si>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</si>
  <si>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</si>
  <si>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</si>
  <si>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</si>
  <si>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</si>
  <si>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</si>
  <si>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</si>
  <si>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</si>
  <si>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</si>
  <si>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</si>
  <si>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</si>
  <si>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</si>
  <si>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</si>
  <si>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</si>
  <si>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</si>
  <si>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</si>
  <si>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</si>
  <si>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</si>
  <si>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</si>
  <si>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</si>
  <si>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</si>
  <si>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</si>
  <si>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</si>
  <si>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</si>
  <si>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</si>
  <si>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</si>
  <si>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</si>
  <si>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</si>
  <si>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</si>
  <si>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</si>
  <si>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</si>
  <si>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</si>
  <si>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</si>
  <si>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</si>
  <si>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</si>
  <si>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</si>
  <si>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</si>
  <si>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</si>
  <si>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</si>
  <si>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</si>
  <si>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</si>
  <si>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</si>
  <si>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</si>
  <si>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</si>
  <si>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</si>
  <si>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</si>
  <si>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</si>
  <si>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</si>
  <si>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</si>
  <si>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</si>
  <si>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</si>
  <si>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</si>
  <si>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</si>
  <si>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</si>
  <si>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</si>
  <si>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</si>
  <si>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</si>
  <si>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</si>
  <si>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</si>
  <si>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</si>
  <si>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</si>
  <si>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</si>
  <si>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</si>
  <si>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</si>
  <si>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</si>
  <si>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</si>
  <si>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</si>
  <si>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</si>
  <si>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</si>
  <si>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</si>
  <si>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</si>
  <si>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</si>
  <si>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</si>
  <si>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</si>
  <si>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</si>
  <si>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</si>
  <si>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</si>
  <si>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</si>
  <si>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</si>
  <si>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</si>
  <si>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</si>
  <si>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</si>
  <si>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</si>
  <si>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</si>
  <si>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</si>
  <si>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</si>
  <si>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</si>
  <si>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</si>
  <si>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</si>
  <si>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</si>
  <si>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</si>
  <si>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</si>
  <si>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</si>
  <si>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</si>
  <si>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</si>
  <si>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</si>
  <si>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</si>
  <si>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</si>
  <si>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</si>
  <si>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</si>
  <si>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</si>
  <si>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</si>
  <si>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</si>
  <si>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</si>
  <si>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</si>
  <si>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</si>
  <si>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</si>
  <si>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</si>
  <si>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</si>
  <si>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</si>
  <si>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</si>
  <si>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</si>
  <si>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</si>
  <si>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</si>
  <si>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</si>
  <si>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</si>
  <si>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</si>
  <si>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</si>
  <si>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</si>
  <si>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</si>
  <si>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</si>
  <si>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</si>
  <si>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</si>
  <si>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</si>
  <si>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</si>
  <si>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</si>
  <si>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</si>
  <si>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</si>
  <si>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</si>
  <si>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</si>
  <si>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</si>
  <si>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</si>
  <si>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</si>
  <si>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</si>
  <si>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</si>
  <si>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</si>
  <si>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</si>
  <si>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</si>
  <si>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</si>
  <si>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</si>
  <si>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</si>
  <si>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</si>
  <si>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</si>
  <si>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</si>
  <si>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</si>
  <si>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</si>
  <si>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</si>
  <si>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</si>
  <si>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</si>
  <si>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</si>
  <si>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</si>
  <si>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</si>
  <si>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</si>
  <si>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</si>
  <si>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</si>
  <si>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</si>
  <si>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</si>
  <si>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</si>
  <si>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</si>
  <si>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</si>
  <si>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</si>
  <si>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</si>
  <si>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</si>
  <si>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</si>
  <si>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</si>
  <si>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</si>
  <si>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</si>
  <si>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</si>
  <si>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</si>
  <si>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</si>
  <si>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</si>
  <si>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</si>
  <si>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</si>
  <si>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</si>
  <si>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</si>
  <si>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</si>
  <si>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</si>
  <si>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</si>
  <si>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</si>
  <si>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</si>
  <si>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</si>
  <si>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</si>
  <si>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</si>
  <si>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</si>
  <si>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</si>
  <si>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</si>
  <si>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</si>
  <si>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</si>
  <si>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</si>
  <si>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</si>
  <si>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</si>
  <si>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</si>
  <si>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</si>
  <si>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</si>
  <si>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</si>
  <si>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</si>
  <si>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</si>
  <si>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</si>
  <si>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</si>
  <si>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</si>
  <si>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</si>
  <si>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</si>
  <si>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</si>
  <si>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</si>
  <si>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</si>
  <si>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</si>
  <si>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</si>
  <si>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</si>
  <si>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</si>
  <si>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</si>
  <si>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</si>
  <si>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</si>
  <si>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</si>
  <si>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</si>
  <si>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</si>
  <si>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</si>
  <si>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</si>
  <si>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</si>
  <si>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</si>
  <si>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</si>
  <si>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</si>
  <si>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</si>
  <si>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</si>
  <si>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</si>
  <si>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</si>
  <si>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</si>
  <si>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</si>
  <si>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</si>
  <si>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</si>
  <si>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</si>
  <si>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</si>
  <si>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</si>
  <si>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</si>
  <si>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</si>
  <si>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</si>
  <si>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</si>
  <si>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</si>
  <si>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</si>
  <si>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</si>
  <si>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</si>
  <si>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</si>
  <si>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</si>
  <si>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</si>
  <si>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</si>
  <si>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</si>
  <si>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</si>
  <si>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</si>
  <si>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</si>
  <si>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</si>
  <si>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</si>
  <si>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</si>
  <si>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</si>
  <si>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</si>
  <si>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</si>
  <si>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</si>
  <si>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</si>
  <si>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</si>
  <si>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</si>
  <si>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</si>
  <si>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</si>
  <si>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</si>
  <si>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</si>
  <si>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</si>
  <si>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</si>
  <si>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</si>
  <si>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</si>
  <si>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</si>
  <si>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</si>
  <si>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</si>
  <si>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</si>
  <si>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</si>
  <si>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</si>
  <si>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</si>
  <si>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</si>
  <si>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</si>
  <si>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</si>
  <si>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</si>
  <si>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</si>
  <si>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</si>
  <si>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</si>
  <si>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</si>
  <si>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</si>
  <si>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</si>
  <si>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</si>
  <si>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</si>
  <si>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</si>
  <si>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</si>
  <si>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</si>
  <si>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</si>
  <si>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</si>
  <si>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</si>
  <si>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</si>
  <si>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</si>
  <si>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</si>
  <si>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</si>
  <si>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</si>
  <si>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</si>
  <si>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</si>
  <si>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</si>
  <si>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</si>
  <si>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</si>
  <si>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</si>
  <si>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</si>
  <si>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</si>
  <si>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</si>
  <si>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</si>
  <si>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</si>
  <si>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</si>
  <si>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</si>
  <si>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</si>
  <si>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</si>
  <si>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</si>
  <si>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</si>
  <si>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</si>
  <si>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</si>
  <si>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</si>
  <si>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</si>
  <si>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</si>
  <si>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</si>
  <si>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</si>
  <si>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</si>
  <si>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</si>
  <si>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</si>
  <si>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</si>
  <si>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</si>
  <si>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</si>
  <si>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</si>
  <si>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</si>
  <si>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</si>
  <si>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</si>
  <si>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</si>
  <si>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</si>
  <si>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</si>
  <si>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</si>
  <si>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</si>
  <si>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</si>
  <si>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</si>
  <si>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</si>
  <si>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</si>
  <si>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</si>
  <si>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</si>
  <si>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</si>
  <si>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</si>
  <si>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</si>
  <si>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</si>
  <si>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</si>
  <si>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</si>
  <si>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</si>
  <si>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</si>
  <si>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</si>
  <si>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</si>
  <si>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</si>
  <si>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</si>
  <si>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</si>
  <si>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</si>
  <si>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</si>
  <si>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</si>
  <si>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</si>
  <si>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</si>
  <si>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</si>
  <si>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</si>
  <si>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</si>
  <si>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</si>
  <si>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</si>
  <si>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</si>
  <si>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</si>
  <si>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</si>
  <si>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</si>
  <si>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</si>
  <si>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</si>
  <si>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</si>
  <si>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</si>
  <si>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</si>
  <si>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</si>
  <si>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</si>
  <si>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</si>
  <si>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</si>
  <si>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</si>
  <si>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</si>
  <si>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</si>
  <si>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</si>
  <si>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</si>
  <si>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</si>
  <si>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</si>
  <si>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</si>
  <si>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</si>
  <si>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</si>
  <si>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</si>
  <si>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</si>
  <si>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</si>
  <si>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</si>
  <si>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</si>
  <si>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</si>
  <si>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</si>
  <si>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</si>
  <si>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</si>
  <si>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</si>
  <si>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</si>
  <si>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</si>
  <si>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</si>
  <si>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</si>
  <si>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</si>
  <si>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</si>
  <si>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</si>
  <si>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</si>
  <si>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</si>
  <si>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</si>
  <si>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</si>
  <si>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</si>
  <si>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</si>
  <si>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</si>
  <si>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</si>
  <si>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</si>
  <si>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</si>
  <si>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</si>
  <si>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</si>
  <si>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</si>
  <si>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</si>
  <si>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</si>
  <si>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</si>
  <si>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</si>
  <si>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</si>
  <si>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</si>
  <si>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</si>
  <si>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</si>
  <si>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</si>
  <si>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</si>
  <si>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</si>
  <si>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</si>
  <si>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</si>
  <si>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</si>
  <si>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</si>
  <si>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</si>
  <si>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</si>
  <si>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</si>
  <si>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</si>
  <si>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</si>
  <si>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</si>
  <si>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</si>
  <si>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</si>
  <si>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</si>
  <si>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</si>
  <si>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</si>
  <si>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</si>
  <si>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</si>
  <si>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</si>
  <si>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</si>
  <si>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</si>
  <si>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</si>
  <si>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</si>
  <si>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</si>
  <si>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</si>
  <si>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</si>
  <si>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</si>
  <si>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</si>
  <si>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</si>
  <si>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</si>
  <si>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</si>
  <si>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</si>
  <si>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</si>
  <si>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</si>
  <si>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</si>
  <si>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</si>
  <si>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</si>
  <si>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</si>
  <si>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</si>
  <si>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</si>
  <si>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</si>
  <si>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</si>
  <si>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</si>
  <si>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</si>
  <si>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</si>
  <si>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</si>
  <si>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</si>
  <si>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</si>
  <si>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</si>
  <si>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</si>
  <si>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</si>
  <si>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</si>
  <si>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</si>
  <si>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</si>
  <si>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</si>
  <si>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</si>
  <si>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</si>
  <si>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</si>
  <si>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</si>
  <si>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</si>
  <si>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</si>
  <si>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</si>
  <si>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</si>
  <si>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</si>
  <si>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</si>
  <si>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</si>
  <si>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</si>
  <si>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</si>
  <si>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</si>
  <si>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</si>
  <si>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</si>
  <si>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</si>
  <si>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</si>
  <si>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</si>
  <si>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</si>
  <si>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</si>
  <si>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</si>
  <si>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</si>
  <si>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</si>
  <si>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</si>
  <si>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</si>
  <si>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</si>
  <si>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</si>
  <si>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</si>
  <si>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</si>
  <si>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</si>
  <si>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</si>
  <si>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</si>
  <si>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</si>
  <si>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</si>
  <si>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</si>
  <si>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</si>
  <si>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</si>
  <si>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</si>
  <si>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</si>
  <si>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</si>
  <si>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</si>
  <si>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</si>
  <si>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</si>
  <si>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</si>
  <si>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</si>
  <si>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</si>
  <si>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</si>
  <si>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</si>
  <si>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</si>
  <si>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</si>
  <si>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</si>
  <si>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</si>
  <si>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</si>
  <si>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</si>
  <si>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</si>
  <si>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</si>
  <si>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</si>
  <si>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</si>
  <si>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</si>
  <si>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</si>
  <si>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</si>
  <si>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</si>
  <si>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</si>
  <si>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</si>
  <si>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</si>
  <si>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</si>
  <si>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</si>
  <si>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</si>
  <si>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</si>
  <si>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</si>
  <si>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</si>
  <si>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</si>
  <si>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</si>
  <si>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</si>
  <si>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</si>
  <si>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</si>
  <si>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</si>
  <si>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</si>
  <si>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</si>
  <si>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</si>
  <si>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</si>
  <si>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</si>
  <si>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</si>
  <si>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</si>
  <si>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</si>
  <si>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</si>
  <si>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</si>
  <si>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</si>
  <si>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</si>
  <si>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</si>
  <si>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</si>
  <si>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</si>
  <si>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</si>
  <si>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</si>
  <si>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</si>
  <si>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</si>
  <si>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</si>
  <si>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</si>
  <si>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</si>
  <si>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</si>
  <si>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</si>
  <si>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</si>
  <si>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</si>
  <si>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</si>
  <si>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</si>
  <si>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</si>
  <si>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</si>
  <si>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</si>
  <si>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</si>
  <si>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</si>
  <si>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</si>
  <si>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</si>
  <si>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</si>
  <si>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</si>
  <si>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</si>
  <si>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</si>
  <si>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</si>
  <si>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</si>
  <si>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</si>
  <si>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</si>
  <si>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</si>
  <si>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</si>
  <si>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</si>
  <si>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</si>
  <si>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</si>
  <si>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</si>
  <si>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</si>
  <si>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</si>
  <si>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</si>
  <si>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</si>
  <si>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</si>
  <si>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</si>
  <si>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</si>
  <si>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</si>
  <si>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</si>
  <si>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</si>
  <si>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</si>
  <si>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</si>
  <si>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</si>
  <si>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</si>
  <si>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</si>
  <si>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</si>
  <si>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</si>
  <si>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</si>
  <si>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</si>
  <si>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</si>
  <si>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</si>
  <si>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</si>
  <si>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</si>
  <si>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</si>
  <si>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</si>
  <si>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</si>
  <si>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</si>
  <si>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</si>
  <si>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</si>
  <si>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</si>
  <si>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</si>
  <si>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</si>
  <si>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</si>
  <si>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</si>
  <si>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</si>
  <si>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</si>
  <si>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</si>
  <si>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</si>
  <si>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</si>
  <si>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</si>
  <si>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</si>
  <si>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</si>
  <si>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</si>
  <si>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</si>
  <si>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</si>
  <si>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</si>
  <si>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</si>
  <si>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</si>
  <si>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</si>
  <si>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</si>
  <si>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</si>
  <si>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</si>
  <si>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</si>
  <si>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</si>
  <si>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</si>
  <si>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</si>
  <si>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</si>
  <si>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</si>
  <si>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</si>
  <si>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</si>
  <si>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</si>
  <si>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</si>
  <si>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</si>
  <si>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</si>
  <si>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</si>
  <si>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</si>
  <si>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</si>
  <si>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</si>
  <si>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</si>
  <si>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</si>
  <si>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</si>
  <si>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</si>
  <si>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</si>
  <si>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</si>
  <si>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</si>
  <si>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</si>
  <si>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</si>
  <si>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</si>
  <si>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</si>
  <si>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</si>
  <si>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</si>
  <si>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</si>
  <si>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</si>
  <si>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</si>
  <si>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</si>
  <si>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</si>
  <si>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</si>
  <si>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</si>
  <si>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</si>
  <si>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</si>
  <si>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</si>
  <si>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</si>
  <si>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</si>
  <si>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</si>
  <si>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</si>
  <si>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</si>
  <si>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</si>
  <si>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</si>
  <si>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</si>
  <si>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</si>
  <si>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</si>
  <si>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</si>
  <si>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</si>
  <si>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</si>
  <si>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</si>
  <si>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</si>
  <si>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</si>
  <si>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</si>
  <si>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</si>
  <si>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</si>
  <si>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</si>
  <si>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</si>
  <si>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</si>
  <si>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</si>
  <si>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</si>
  <si>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</si>
  <si>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</si>
  <si>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</si>
  <si>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</si>
  <si>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</si>
  <si>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</si>
  <si>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</si>
  <si>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</si>
  <si>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</si>
  <si>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</si>
  <si>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</si>
  <si>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</si>
  <si>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</si>
  <si>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</si>
  <si>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</si>
  <si>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</si>
  <si>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</si>
  <si>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</si>
  <si>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</si>
  <si>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</si>
  <si>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</si>
  <si>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</si>
  <si>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</si>
  <si>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</si>
  <si>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</si>
  <si>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</si>
  <si>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</si>
  <si>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</si>
  <si>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</si>
  <si>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</si>
  <si>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</si>
  <si>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</si>
  <si>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</si>
  <si>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</si>
  <si>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</si>
  <si>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</si>
  <si>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</si>
  <si>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</si>
  <si>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</si>
  <si>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</si>
  <si>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</si>
  <si>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</si>
  <si>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</si>
  <si>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</si>
  <si>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</si>
  <si>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</si>
  <si>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</si>
  <si>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</si>
  <si>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</si>
  <si>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</si>
  <si>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</si>
  <si>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</si>
  <si>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</si>
  <si>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</si>
  <si>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</si>
  <si>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</si>
  <si>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</si>
  <si>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</si>
  <si>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</si>
  <si>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</si>
  <si>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</si>
  <si>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</si>
  <si>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</si>
  <si>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</si>
  <si>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</si>
  <si>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</si>
  <si>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</si>
  <si>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</si>
  <si>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</si>
  <si>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</si>
  <si>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</si>
  <si>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</si>
  <si>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</si>
  <si>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</si>
  <si>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</si>
  <si>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</si>
  <si>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</si>
  <si>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</si>
  <si>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</si>
  <si>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</si>
  <si>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</si>
  <si>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</si>
  <si>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</si>
  <si>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</si>
  <si>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</si>
  <si>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</si>
  <si>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</si>
  <si>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</si>
  <si>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</si>
  <si>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</si>
  <si>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</si>
  <si>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</si>
  <si>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</si>
  <si>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</si>
  <si>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</si>
  <si>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</si>
  <si>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</si>
  <si>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</si>
  <si>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</si>
  <si>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</si>
  <si>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</si>
  <si>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</si>
  <si>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</si>
  <si>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</si>
  <si>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</si>
  <si>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</si>
  <si>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</si>
  <si>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</si>
  <si>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</si>
  <si>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</si>
  <si>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</si>
  <si>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</si>
  <si>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</si>
  <si>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</si>
  <si>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</si>
  <si>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</si>
  <si>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</si>
  <si>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</si>
  <si>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</si>
  <si>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</si>
  <si>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</si>
  <si>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</si>
  <si>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</si>
  <si>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</si>
  <si>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</si>
  <si>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</si>
  <si>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</si>
  <si>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</si>
  <si>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</si>
  <si>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</si>
  <si>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</si>
  <si>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</si>
  <si>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</si>
  <si>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</si>
  <si>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</si>
  <si>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</si>
  <si>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</si>
  <si>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</si>
  <si>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</si>
  <si>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</si>
  <si>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</si>
  <si>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</si>
  <si>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</si>
  <si>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</si>
  <si>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</si>
  <si>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</si>
  <si>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</si>
  <si>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</si>
  <si>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</si>
  <si>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</si>
  <si>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</si>
  <si>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</si>
  <si>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</si>
  <si>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</si>
  <si>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</si>
  <si>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</si>
  <si>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</si>
  <si>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</si>
  <si>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</si>
  <si>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</si>
  <si>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</si>
  <si>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</si>
  <si>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</si>
  <si>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</si>
  <si>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</si>
  <si>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</si>
  <si>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</si>
  <si>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</si>
  <si>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</si>
  <si>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</si>
  <si>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</si>
  <si>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</si>
  <si>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</si>
  <si>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</si>
  <si>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</si>
  <si>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</si>
  <si>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</si>
  <si>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</si>
  <si>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</si>
  <si>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</si>
  <si>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</si>
  <si>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</si>
  <si>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</si>
  <si>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</si>
  <si>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</si>
  <si>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</si>
  <si>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</si>
  <si>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</si>
  <si>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</si>
  <si>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</si>
  <si>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</si>
  <si>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</si>
  <si>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</si>
  <si>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</si>
  <si>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</si>
  <si>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</si>
  <si>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</si>
  <si>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</si>
  <si>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</si>
  <si>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</si>
  <si>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</si>
  <si>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</si>
  <si>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</si>
  <si>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</si>
  <si>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</si>
  <si>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</si>
  <si>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</si>
  <si>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</si>
  <si>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</si>
  <si>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</si>
  <si>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</si>
  <si>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</si>
  <si>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</si>
  <si>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</si>
  <si>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</si>
  <si>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</si>
  <si>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</si>
  <si>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</si>
  <si>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</si>
  <si>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</si>
  <si>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</si>
  <si>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</si>
  <si>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</si>
  <si>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</si>
  <si>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</si>
  <si>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</si>
  <si>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</si>
  <si>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</si>
  <si>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</si>
  <si>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</si>
  <si>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</si>
  <si>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</si>
  <si>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</si>
  <si>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</si>
  <si>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</si>
  <si>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</si>
  <si>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</si>
  <si>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</si>
  <si>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</si>
  <si>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</si>
  <si>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</si>
  <si>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</si>
  <si>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</si>
  <si>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</si>
  <si>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</si>
  <si>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</si>
  <si>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</si>
  <si>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</si>
  <si>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</si>
  <si>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</si>
  <si>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</si>
  <si>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</si>
  <si>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</si>
  <si>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</si>
  <si>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</si>
  <si>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</si>
  <si>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</si>
  <si>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</si>
  <si>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</si>
  <si>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</si>
  <si>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</si>
  <si>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</si>
  <si>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</si>
  <si>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</si>
  <si>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</si>
  <si>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</si>
  <si>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</si>
  <si>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</si>
  <si>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</si>
  <si>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</si>
  <si>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</si>
  <si>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</si>
  <si>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</si>
  <si>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</si>
  <si>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</si>
  <si>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</si>
  <si>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</si>
  <si>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</si>
  <si>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</si>
  <si>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</si>
  <si>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</si>
  <si>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</si>
  <si>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</si>
  <si>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</si>
  <si>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</si>
  <si>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</si>
  <si>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</si>
  <si>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</si>
  <si>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</si>
  <si>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</si>
  <si>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</si>
  <si>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</si>
  <si>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</si>
  <si>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</si>
  <si>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</si>
  <si>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</si>
  <si>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</si>
  <si>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</si>
  <si>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</si>
  <si>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</si>
  <si>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</si>
  <si>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</si>
  <si>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</si>
  <si>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</si>
  <si>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</si>
  <si>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</si>
  <si>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</si>
  <si>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</si>
  <si>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</si>
  <si>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</si>
  <si>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</si>
  <si>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</si>
  <si>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</si>
  <si>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</si>
  <si>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</si>
  <si>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</si>
  <si>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</si>
  <si>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</si>
  <si>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</si>
  <si>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</si>
  <si>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</si>
  <si>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</si>
  <si>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</si>
  <si>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</si>
  <si>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</si>
  <si>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</si>
  <si>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</si>
  <si>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</si>
  <si>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</si>
  <si>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</si>
  <si>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</si>
  <si>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</si>
  <si>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</si>
  <si>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</si>
  <si>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</si>
  <si>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</si>
  <si>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</si>
  <si>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</si>
  <si>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</si>
  <si>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</si>
  <si>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</si>
  <si>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</si>
  <si>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</si>
  <si>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</si>
  <si>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</si>
  <si>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</si>
  <si>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</si>
  <si>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</si>
  <si>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</si>
  <si>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</si>
  <si>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</si>
  <si>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</si>
  <si>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</si>
  <si>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</si>
  <si>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</si>
  <si>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</si>
  <si>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</si>
  <si>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</si>
  <si>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</si>
  <si>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</si>
  <si>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</si>
  <si>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</si>
  <si>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</si>
  <si>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</si>
  <si>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</si>
  <si>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</si>
  <si>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</si>
  <si>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</si>
  <si>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</si>
  <si>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</si>
  <si>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</si>
  <si>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</si>
  <si>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</si>
  <si>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</si>
  <si>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</si>
  <si>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</si>
  <si>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</si>
  <si>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</si>
  <si>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</si>
  <si>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</si>
  <si>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</si>
  <si>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</si>
  <si>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</si>
  <si>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</si>
  <si>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</si>
  <si>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</si>
  <si>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</si>
  <si>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</si>
  <si>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</si>
  <si>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</si>
  <si>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</si>
  <si>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</si>
  <si>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</si>
  <si>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</si>
  <si>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</si>
  <si>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</si>
  <si>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</si>
  <si>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</si>
  <si>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</si>
  <si>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</si>
  <si>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</si>
  <si>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</si>
  <si>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</si>
  <si>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</si>
  <si>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</si>
  <si>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</si>
  <si>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</si>
  <si>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</si>
  <si>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</si>
  <si>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</si>
  <si>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</si>
  <si>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</si>
  <si>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</si>
  <si>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</si>
  <si>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</si>
  <si>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</si>
  <si>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</si>
  <si>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</si>
  <si>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</si>
  <si>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</si>
  <si>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</si>
  <si>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</si>
  <si>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</si>
  <si>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</si>
  <si>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</si>
  <si>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</si>
  <si>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</si>
  <si>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</si>
  <si>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</si>
  <si>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</si>
  <si>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</si>
  <si>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</si>
  <si>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</si>
  <si>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</si>
  <si>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</si>
  <si>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</si>
  <si>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</si>
  <si>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</si>
  <si>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</si>
  <si>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</si>
  <si>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</si>
  <si>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</si>
  <si>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</si>
  <si>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</si>
  <si>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</si>
  <si>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</si>
  <si>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</si>
  <si>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</si>
  <si>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</si>
  <si>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</si>
  <si>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</si>
  <si>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</si>
  <si>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</si>
  <si>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</si>
  <si>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</si>
  <si>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</si>
  <si>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</si>
  <si>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</si>
  <si>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</si>
  <si>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</si>
  <si>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</si>
  <si>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</si>
  <si>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</si>
  <si>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</si>
  <si>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</si>
  <si>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</si>
  <si>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</si>
  <si>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</si>
  <si>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</si>
  <si>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</si>
  <si>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</si>
  <si>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</si>
  <si>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</si>
  <si>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</si>
  <si>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</si>
  <si>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</si>
  <si>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</si>
  <si>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</si>
  <si>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</si>
  <si>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</si>
  <si>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</si>
  <si>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</si>
  <si>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</si>
  <si>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</si>
  <si>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</si>
  <si>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</si>
  <si>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</si>
  <si>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</si>
  <si>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</si>
  <si>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</si>
  <si>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</si>
  <si>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</si>
  <si>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</si>
  <si>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</si>
  <si>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</si>
  <si>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</si>
  <si>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</si>
  <si>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</si>
  <si>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</si>
  <si>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</si>
  <si>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</si>
  <si>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</si>
  <si>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</si>
  <si>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</si>
  <si>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</si>
  <si>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</si>
  <si>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</si>
  <si>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</si>
  <si>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</si>
  <si>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</si>
  <si>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</si>
  <si>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</si>
  <si>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</si>
  <si>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</si>
  <si>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</si>
  <si>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</si>
  <si>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</si>
  <si>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</si>
  <si>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</si>
  <si>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</si>
  <si>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</si>
  <si>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</si>
  <si>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</si>
  <si>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</si>
  <si>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</si>
  <si>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</si>
  <si>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</si>
  <si>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</si>
  <si>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</si>
  <si>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</si>
  <si>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</si>
  <si>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</si>
  <si>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</si>
  <si>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</si>
  <si>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</si>
  <si>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</si>
  <si>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</si>
  <si>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</si>
  <si>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</si>
  <si>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</si>
  <si>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</si>
  <si>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</si>
  <si>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</si>
  <si>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</si>
  <si>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</si>
  <si>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</si>
  <si>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</si>
  <si>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</si>
  <si>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</si>
  <si>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</si>
  <si>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</si>
  <si>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</si>
  <si>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</si>
  <si>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</si>
  <si>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</si>
  <si>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</si>
  <si>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</si>
  <si>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</si>
  <si>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</si>
  <si>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</si>
  <si>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</si>
  <si>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</si>
  <si>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</si>
  <si>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</si>
  <si>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</si>
  <si>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</si>
  <si>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</si>
  <si>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</si>
  <si>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</si>
  <si>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</si>
  <si>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</si>
  <si>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</si>
  <si>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</si>
  <si>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</si>
  <si>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</si>
  <si>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</si>
  <si>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</si>
  <si>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</si>
  <si>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</si>
  <si>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</si>
  <si>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</si>
  <si>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</si>
  <si>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</si>
  <si>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</si>
  <si>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</si>
  <si>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</si>
  <si>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</si>
  <si>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</si>
  <si>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</si>
  <si>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</si>
  <si>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</si>
  <si>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</si>
  <si>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</si>
  <si>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</si>
  <si>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</si>
  <si>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</si>
  <si>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</si>
  <si>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</si>
  <si>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</si>
  <si>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</si>
  <si>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</si>
  <si>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</si>
  <si>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</si>
  <si>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</si>
  <si>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</si>
  <si>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</si>
  <si>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</si>
  <si>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</si>
  <si>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</si>
  <si>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</si>
  <si>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</si>
  <si>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</si>
  <si>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</si>
  <si>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</si>
  <si>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</si>
  <si>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</si>
  <si>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</si>
  <si>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</si>
  <si>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</si>
  <si>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</si>
  <si>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</si>
  <si>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</si>
  <si>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</si>
  <si>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</si>
  <si>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</si>
  <si>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</si>
  <si>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</si>
  <si>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</si>
  <si>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</si>
  <si>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</si>
  <si>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</si>
  <si>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</si>
  <si>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</si>
  <si>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</si>
  <si>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</si>
  <si>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</si>
  <si>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</si>
  <si>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</si>
  <si>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</si>
  <si>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</si>
  <si>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</si>
  <si>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</si>
  <si>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</si>
  <si>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</si>
  <si>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</si>
  <si>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</si>
  <si>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</si>
  <si>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</si>
  <si>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</si>
  <si>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</si>
  <si>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</si>
  <si>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</si>
  <si>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</si>
  <si>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</si>
  <si>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</si>
  <si>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</si>
  <si>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</si>
  <si>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</si>
  <si>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</si>
  <si>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</si>
  <si>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</si>
  <si>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</si>
  <si>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</si>
  <si>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</si>
  <si>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</si>
  <si>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</si>
  <si>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</si>
  <si>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</si>
  <si>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</si>
  <si>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</si>
  <si>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</si>
  <si>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</si>
  <si>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</si>
  <si>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</si>
  <si>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</si>
  <si>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</si>
  <si>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</si>
  <si>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</si>
  <si>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</si>
  <si>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</si>
  <si>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</si>
  <si>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</si>
  <si>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</si>
  <si>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</si>
  <si>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</si>
  <si>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</si>
  <si>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</si>
  <si>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</si>
  <si>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</si>
  <si>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</si>
  <si>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</si>
  <si>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</si>
  <si>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</si>
  <si>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</si>
  <si>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</si>
  <si>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</si>
  <si>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</si>
  <si>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</si>
  <si>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</si>
  <si>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</si>
  <si>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</si>
  <si>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</si>
  <si>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</si>
  <si>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</si>
  <si>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</si>
  <si>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</si>
  <si>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</si>
  <si>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</si>
  <si>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</si>
  <si>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</si>
  <si>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</si>
  <si>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</si>
  <si>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</si>
  <si>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</si>
  <si>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</si>
  <si>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</si>
  <si>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</si>
  <si>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</si>
  <si>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</si>
  <si>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</si>
  <si>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</si>
  <si>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</si>
  <si>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</si>
  <si>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</si>
  <si>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</si>
  <si>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</si>
  <si>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</si>
  <si>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</si>
  <si>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</si>
  <si>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</si>
  <si>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</si>
  <si>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</si>
  <si>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</si>
  <si>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</si>
  <si>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</si>
  <si>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</si>
  <si>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</si>
  <si>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</si>
  <si>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</si>
  <si>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</si>
  <si>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</si>
  <si>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</si>
  <si>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</si>
  <si>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</si>
  <si>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</si>
  <si>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</si>
  <si>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</si>
  <si>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</si>
  <si>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</si>
  <si>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</si>
  <si>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</si>
  <si>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</si>
  <si>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</si>
  <si>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</si>
  <si>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</si>
  <si>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</si>
  <si>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</si>
  <si>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</si>
  <si>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</si>
  <si>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</si>
  <si>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</si>
  <si>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</si>
  <si>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</si>
  <si>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</si>
  <si>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</si>
  <si>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</si>
  <si>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</si>
  <si>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</si>
  <si>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</si>
  <si>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</si>
  <si>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</si>
  <si>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</si>
  <si>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</si>
  <si>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</si>
  <si>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</si>
  <si>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</si>
  <si>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</si>
  <si>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</si>
  <si>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</si>
  <si>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</si>
  <si>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</si>
  <si>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</si>
  <si>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</si>
  <si>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</si>
  <si>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</si>
  <si>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</si>
  <si>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</si>
  <si>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</si>
  <si>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</si>
  <si>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</si>
  <si>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</si>
  <si>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</si>
  <si>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</si>
  <si>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</si>
  <si>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</si>
  <si>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</si>
  <si>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</si>
  <si>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</si>
  <si>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</si>
  <si>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</si>
  <si>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</si>
  <si>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</si>
  <si>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</si>
  <si>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</si>
  <si>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</si>
  <si>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</si>
  <si>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</si>
  <si>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</si>
  <si>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</si>
  <si>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</si>
  <si>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</si>
  <si>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</si>
  <si>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</si>
  <si>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</si>
  <si>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</si>
  <si>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</si>
  <si>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</si>
  <si>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</si>
  <si>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</si>
  <si>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</si>
  <si>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</si>
  <si>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</si>
  <si>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</si>
  <si>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</si>
  <si>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</si>
  <si>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</si>
  <si>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</si>
  <si>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</si>
  <si>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</si>
  <si>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</si>
  <si>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</si>
  <si>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</si>
  <si>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</si>
  <si>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</si>
  <si>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</si>
  <si>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</si>
  <si>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</si>
  <si>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</si>
  <si>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</si>
  <si>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</si>
  <si>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</si>
  <si>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</si>
  <si>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</si>
  <si>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</si>
  <si>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</si>
  <si>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</si>
  <si>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</si>
  <si>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</si>
  <si>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</si>
  <si>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</si>
  <si>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</si>
  <si>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</si>
  <si>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</si>
  <si>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</si>
  <si>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</si>
  <si>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</si>
  <si>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</si>
  <si>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</si>
  <si>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</si>
  <si>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</si>
  <si>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</si>
  <si>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</si>
  <si>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</si>
  <si>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</si>
  <si>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</si>
  <si>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</si>
  <si>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</si>
  <si>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</si>
  <si>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</si>
  <si>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</si>
  <si>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</si>
  <si>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</si>
  <si>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</si>
  <si>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</si>
  <si>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</si>
  <si>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</si>
  <si>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</si>
  <si>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</si>
  <si>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</si>
  <si>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</si>
  <si>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</si>
  <si>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</si>
  <si>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</si>
  <si>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</si>
  <si>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</si>
  <si>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</si>
  <si>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</si>
  <si>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</si>
  <si>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</si>
  <si>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</si>
  <si>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</si>
  <si>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</si>
  <si>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</si>
  <si>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</si>
  <si>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</si>
  <si>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</si>
  <si>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</si>
  <si>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</si>
  <si>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</si>
  <si>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</si>
  <si>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</si>
  <si>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</si>
  <si>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</si>
  <si>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</si>
  <si>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</si>
  <si>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</si>
  <si>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</si>
  <si>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</si>
  <si>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</si>
  <si>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</si>
  <si>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</si>
  <si>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</si>
  <si>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</si>
  <si>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</si>
  <si>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</si>
  <si>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</si>
  <si>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</si>
  <si>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</si>
  <si>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</si>
  <si>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</si>
  <si>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</si>
  <si>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</si>
  <si>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</si>
  <si>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</si>
  <si>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</si>
  <si>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</si>
  <si>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</si>
  <si>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</si>
  <si>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</si>
  <si>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</si>
  <si>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</si>
  <si>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</si>
  <si>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</si>
  <si>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</si>
  <si>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</si>
  <si>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</si>
  <si>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</si>
  <si>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</si>
  <si>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</si>
  <si>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</si>
  <si>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</si>
  <si>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</si>
  <si>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</si>
  <si>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</si>
  <si>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</si>
  <si>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</si>
  <si>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</si>
  <si>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</si>
  <si>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</si>
  <si>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</si>
  <si>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</si>
  <si>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</si>
  <si>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</si>
  <si>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</si>
  <si>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</si>
  <si>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</si>
  <si>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</si>
  <si>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</si>
  <si>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</si>
  <si>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</si>
  <si>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</si>
  <si>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</si>
  <si>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</si>
  <si>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</si>
  <si>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</si>
  <si>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</si>
  <si>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</si>
  <si>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</si>
  <si>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</si>
  <si>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</si>
  <si>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</si>
  <si>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</si>
  <si>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</si>
  <si>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</si>
  <si>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</si>
  <si>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</si>
  <si>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</si>
  <si>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</si>
  <si>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</si>
  <si>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</si>
  <si>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</si>
  <si>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</si>
  <si>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</si>
  <si>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</si>
  <si>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</si>
  <si>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</si>
  <si>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</si>
  <si>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</si>
  <si>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</si>
  <si>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</si>
  <si>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</si>
  <si>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</si>
  <si>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</si>
  <si>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</si>
  <si>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</si>
  <si>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</si>
  <si>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</si>
  <si>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</si>
  <si>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</si>
  <si>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</si>
  <si>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</si>
  <si>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</si>
  <si>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</si>
  <si>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</si>
  <si>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</si>
  <si>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</si>
  <si>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</si>
  <si>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</si>
  <si>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</si>
  <si>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</si>
  <si>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</si>
  <si>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</si>
  <si>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</si>
  <si>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</si>
  <si>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</si>
  <si>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</si>
  <si>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</si>
  <si>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</si>
  <si>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</si>
  <si>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</si>
  <si>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</si>
  <si>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</si>
  <si>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</si>
  <si>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</si>
  <si>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</si>
  <si>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</si>
  <si>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</si>
  <si>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</si>
  <si>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</si>
  <si>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</si>
  <si>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</si>
  <si>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</si>
  <si>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</si>
  <si>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</si>
  <si>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</si>
  <si>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</si>
  <si>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</si>
  <si>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</si>
  <si>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</si>
  <si>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</si>
  <si>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</si>
  <si>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</si>
  <si>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</si>
  <si>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</si>
  <si>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</si>
  <si>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</si>
  <si>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</si>
  <si>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</si>
  <si>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</si>
  <si>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</si>
  <si>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</si>
  <si>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</si>
  <si>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</si>
  <si>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</si>
  <si>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</si>
  <si>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</si>
  <si>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</si>
  <si>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</si>
  <si>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</si>
  <si>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</si>
  <si>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</si>
  <si>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</si>
  <si>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</si>
  <si>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</si>
  <si>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</si>
  <si>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</si>
  <si>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</si>
  <si>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</si>
  <si>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</si>
  <si>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</si>
  <si>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</si>
  <si>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</si>
  <si>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</si>
  <si>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</si>
  <si>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</si>
  <si>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</si>
  <si>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</si>
  <si>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</si>
  <si>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</si>
  <si>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</si>
  <si>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</si>
  <si>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</si>
  <si>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</si>
  <si>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</si>
  <si>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</si>
  <si>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</si>
  <si>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</si>
  <si>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</si>
  <si>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</si>
  <si>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</si>
  <si>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</si>
  <si>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</si>
  <si>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</si>
  <si>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</si>
  <si>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</si>
  <si>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</si>
  <si>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</si>
  <si>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</si>
  <si>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</si>
  <si>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</si>
  <si>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</si>
  <si>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</si>
  <si>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</si>
  <si>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</si>
  <si>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</si>
  <si>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</si>
  <si>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</si>
  <si>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</si>
  <si>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</si>
  <si>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</si>
  <si>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</si>
  <si>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</si>
  <si>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</si>
  <si>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</si>
  <si>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</si>
  <si>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</si>
  <si>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</si>
  <si>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</si>
  <si>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</si>
  <si>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</si>
  <si>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</si>
  <si>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</si>
  <si>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</si>
  <si>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</si>
  <si>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</si>
  <si>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</si>
  <si>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</si>
  <si>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</si>
  <si>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</si>
  <si>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</si>
  <si>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</si>
  <si>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</si>
  <si>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</si>
  <si>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</si>
  <si>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</si>
  <si>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</si>
  <si>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</si>
  <si>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</si>
  <si>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</si>
  <si>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</si>
  <si>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</si>
  <si>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</si>
  <si>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</si>
  <si>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</si>
  <si>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</si>
  <si>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</si>
  <si>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</si>
  <si>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</si>
  <si>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</si>
  <si>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</si>
  <si>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</si>
  <si>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</si>
  <si>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</si>
  <si>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</si>
  <si>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</si>
  <si>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</si>
  <si>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</si>
  <si>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</si>
  <si>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</si>
  <si>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</si>
  <si>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</si>
  <si>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</si>
  <si>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</si>
  <si>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</si>
  <si>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</si>
  <si>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</si>
  <si>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</si>
  <si>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</si>
  <si>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</si>
  <si>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</si>
  <si>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</si>
  <si>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</si>
  <si>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</si>
  <si>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</si>
  <si>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</si>
  <si>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</si>
  <si>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</si>
  <si>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</si>
  <si>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</si>
  <si>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</si>
  <si>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</si>
  <si>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</si>
  <si>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</si>
  <si>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</si>
  <si>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</si>
  <si>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</si>
  <si>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</si>
  <si>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</si>
  <si>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</si>
  <si>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</si>
  <si>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</si>
  <si>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</si>
  <si>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</si>
  <si>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</si>
  <si>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</si>
  <si>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</si>
  <si>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</si>
  <si>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</si>
  <si>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</si>
  <si>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</si>
  <si>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</si>
  <si>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</si>
  <si>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</si>
  <si>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</si>
  <si>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</si>
  <si>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</si>
  <si>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</si>
  <si>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</si>
  <si>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</si>
  <si>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</si>
  <si>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</si>
  <si>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</si>
  <si>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</si>
  <si>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</si>
  <si>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</si>
  <si>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</si>
  <si>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</si>
  <si>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</si>
  <si>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</si>
  <si>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</si>
  <si>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</si>
  <si>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</si>
  <si>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</si>
  <si>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</si>
  <si>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</si>
  <si>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</si>
  <si>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</si>
  <si>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</si>
  <si>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</si>
  <si>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</si>
  <si>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</si>
  <si>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</si>
  <si>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</si>
  <si>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</si>
  <si>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</si>
  <si>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</si>
  <si>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</si>
  <si>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</si>
  <si>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</si>
  <si>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</si>
  <si>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</si>
  <si>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</si>
  <si>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</si>
  <si>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</si>
  <si>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</si>
  <si>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</si>
  <si>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</si>
  <si>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</si>
  <si>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</si>
  <si>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</si>
  <si>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</si>
  <si>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</si>
  <si>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</si>
  <si>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</si>
  <si>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</si>
  <si>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</si>
  <si>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</si>
  <si>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</si>
  <si>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</si>
  <si>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</si>
  <si>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</si>
  <si>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</si>
  <si>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</si>
  <si>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</si>
  <si>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</si>
  <si>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</si>
  <si>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</si>
  <si>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</si>
  <si>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</si>
  <si>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</si>
  <si>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</si>
  <si>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</si>
  <si>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</si>
  <si>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</si>
  <si>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</si>
  <si>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</si>
  <si>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</si>
  <si>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</si>
  <si>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</si>
  <si>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</si>
  <si>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</si>
  <si>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</si>
  <si>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</si>
  <si>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</si>
  <si>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</si>
  <si>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</si>
  <si>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</si>
  <si>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</si>
  <si>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</si>
  <si>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</si>
  <si>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</si>
  <si>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</si>
  <si>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</si>
  <si>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</si>
  <si>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</si>
  <si>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</si>
  <si>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</si>
  <si>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</si>
  <si>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</si>
  <si>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</si>
  <si>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</si>
  <si>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</si>
  <si>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</si>
  <si>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</si>
  <si>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</si>
  <si>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</si>
  <si>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</si>
  <si>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</si>
  <si>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</si>
  <si>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</si>
  <si>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</si>
  <si>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</si>
  <si>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</si>
  <si>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</si>
  <si>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</si>
  <si>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</si>
  <si>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</si>
  <si>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</si>
  <si>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</si>
  <si>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</si>
  <si>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</si>
  <si>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</si>
  <si>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</si>
  <si>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</si>
  <si>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</si>
  <si>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</si>
  <si>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</si>
  <si>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</si>
  <si>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</si>
  <si>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</si>
  <si>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</si>
  <si>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</si>
  <si>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</si>
  <si>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</si>
  <si>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</si>
  <si>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</si>
  <si>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</si>
  <si>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</si>
  <si>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</si>
  <si>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</si>
  <si>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</si>
  <si>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</si>
  <si>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</si>
  <si>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</si>
  <si>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</si>
  <si>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</si>
  <si>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</si>
  <si>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</si>
  <si>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</si>
  <si>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</si>
  <si>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</si>
  <si>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</si>
  <si>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</si>
  <si>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</si>
  <si>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</si>
  <si>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</si>
  <si>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</si>
  <si>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</si>
  <si>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</si>
  <si>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</si>
  <si>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</si>
  <si>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</si>
  <si>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</si>
  <si>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</si>
  <si>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</si>
  <si>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</si>
  <si>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</si>
  <si>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</si>
  <si>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</si>
  <si>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</si>
  <si>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</si>
  <si>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</si>
  <si>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</si>
  <si>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</si>
  <si>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</si>
  <si>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</si>
  <si>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</si>
  <si>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</si>
  <si>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</si>
  <si>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</si>
  <si>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</si>
  <si>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</si>
  <si>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</si>
  <si>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</si>
  <si>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</si>
  <si>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</si>
  <si>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</si>
  <si>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</si>
  <si>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</si>
  <si>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</si>
  <si>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</si>
  <si>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</si>
  <si>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</si>
  <si>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</si>
  <si>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</si>
  <si>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</si>
  <si>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</si>
  <si>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</si>
  <si>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</si>
  <si>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</si>
  <si>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</si>
  <si>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</si>
  <si>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</si>
  <si>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</si>
  <si>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</si>
  <si>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</si>
  <si>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</si>
  <si>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</si>
  <si>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</si>
  <si>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</si>
  <si>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</si>
  <si>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</si>
  <si>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</si>
  <si>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</si>
  <si>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</si>
  <si>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</si>
  <si>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</si>
  <si>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</si>
  <si>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</si>
  <si>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</si>
  <si>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</si>
  <si>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</si>
  <si>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</si>
  <si>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</si>
  <si>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</si>
  <si>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</si>
  <si>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</si>
  <si>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</si>
  <si>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</si>
  <si>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</si>
  <si>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</si>
  <si>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</si>
  <si>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</si>
  <si>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</si>
  <si>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</si>
  <si>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</si>
  <si>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</si>
  <si>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</si>
  <si>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</si>
  <si>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</si>
  <si>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</si>
  <si>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</si>
  <si>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</si>
  <si>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</si>
  <si>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</si>
  <si>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</si>
  <si>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</si>
  <si>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</si>
  <si>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</si>
  <si>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</si>
  <si>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</si>
  <si>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</si>
  <si>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</si>
  <si>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</si>
  <si>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</si>
  <si>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</si>
  <si>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</si>
  <si>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</si>
  <si>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</si>
  <si>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</si>
  <si>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</si>
  <si>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</si>
  <si>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</si>
  <si>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</si>
  <si>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</si>
  <si>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</si>
  <si>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</si>
  <si>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</si>
  <si>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</si>
  <si>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</si>
  <si>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</si>
  <si>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</si>
  <si>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</si>
  <si>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</si>
  <si>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</si>
  <si>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</si>
  <si>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</si>
  <si>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</si>
  <si>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</si>
  <si>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</si>
  <si>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</si>
  <si>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</si>
  <si>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</si>
  <si>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</si>
  <si>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</si>
  <si>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</si>
  <si>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</si>
  <si>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</si>
  <si>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</si>
  <si>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</si>
  <si>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</si>
  <si>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</si>
  <si>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</si>
  <si>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</si>
  <si>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</si>
  <si>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</si>
  <si>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</si>
  <si>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</si>
  <si>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</si>
  <si>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</si>
  <si>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</si>
  <si>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</si>
  <si>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</si>
  <si>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</si>
  <si>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</si>
  <si>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</si>
  <si>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</si>
  <si>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</si>
  <si>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</si>
  <si>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</si>
  <si>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</si>
  <si>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</si>
  <si>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</si>
  <si>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</si>
  <si>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</si>
  <si>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</si>
  <si>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</si>
  <si>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</si>
  <si>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</si>
  <si>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</si>
  <si>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</si>
  <si>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</si>
  <si>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</si>
  <si>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</si>
  <si>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</si>
  <si>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</si>
  <si>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</si>
  <si>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</si>
  <si>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</si>
  <si>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</si>
  <si>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</si>
  <si>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</si>
  <si>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</si>
  <si>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</si>
  <si>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</si>
  <si>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</si>
  <si>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</si>
  <si>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</si>
  <si>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</si>
  <si>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</si>
  <si>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</si>
  <si>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</si>
  <si>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</si>
  <si>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</si>
  <si>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</si>
  <si>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</si>
  <si>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</si>
  <si>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</si>
  <si>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</si>
  <si>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</si>
  <si>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</si>
  <si>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</si>
  <si>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</si>
  <si>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</si>
  <si>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</si>
  <si>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</si>
  <si>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</si>
  <si>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</si>
  <si>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</si>
  <si>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</si>
  <si>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</si>
  <si>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</si>
  <si>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</si>
  <si>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</si>
  <si>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</si>
  <si>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</si>
  <si>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</si>
  <si>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</si>
  <si>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</si>
  <si>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</si>
  <si>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</si>
  <si>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</si>
  <si>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</si>
  <si>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</si>
  <si>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</si>
  <si>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</si>
  <si>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</si>
  <si>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</si>
  <si>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</si>
  <si>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</si>
  <si>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</si>
  <si>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</si>
  <si>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</si>
  <si>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</si>
  <si>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</si>
  <si>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</si>
  <si>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</si>
  <si>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</si>
  <si>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</si>
  <si>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</si>
  <si>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</si>
  <si>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</si>
  <si>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</si>
  <si>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</si>
  <si>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</si>
  <si>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</si>
  <si>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</si>
  <si>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</si>
  <si>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</si>
  <si>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</si>
  <si>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</si>
  <si>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</si>
  <si>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</si>
  <si>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</si>
  <si>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</si>
  <si>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</si>
  <si>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</si>
  <si>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</si>
  <si>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</si>
  <si>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</si>
  <si>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</si>
  <si>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</si>
  <si>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</si>
  <si>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</si>
  <si>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</si>
  <si>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</si>
  <si>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</si>
  <si>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</si>
  <si>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</si>
  <si>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</si>
  <si>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</si>
  <si>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</si>
  <si>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</si>
  <si>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</si>
  <si>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</si>
  <si>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</si>
  <si>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</si>
  <si>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</si>
  <si>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</si>
  <si>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</si>
  <si>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</si>
  <si>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</si>
  <si>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</si>
  <si>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</si>
  <si>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</si>
  <si>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</si>
  <si>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</si>
  <si>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</si>
  <si>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</si>
  <si>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</si>
  <si>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</si>
  <si>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</si>
  <si>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</si>
  <si>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</si>
  <si>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</si>
  <si>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</si>
  <si>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</si>
  <si>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</si>
  <si>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</si>
  <si>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</si>
  <si>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</si>
  <si>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</si>
  <si>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</si>
  <si>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</si>
  <si>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</si>
  <si>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</si>
  <si>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</si>
  <si>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</si>
  <si>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</si>
  <si>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</si>
  <si>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</si>
  <si>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</si>
  <si>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</si>
  <si>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</si>
  <si>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</si>
  <si>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</si>
  <si>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</si>
  <si>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</si>
  <si>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</si>
  <si>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</si>
  <si>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</si>
  <si>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</si>
  <si>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</si>
  <si>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</si>
  <si>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</si>
  <si>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</si>
  <si>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</si>
  <si>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</si>
  <si>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</si>
  <si>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</si>
  <si>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</si>
  <si>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</si>
  <si>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</si>
  <si>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</si>
  <si>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</si>
  <si>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</si>
  <si>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</si>
  <si>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</si>
  <si>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</si>
  <si>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</si>
  <si>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</si>
  <si>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</si>
  <si>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</si>
  <si>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</si>
  <si>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</si>
  <si>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</si>
  <si>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</si>
  <si>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</si>
  <si>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</si>
  <si>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</si>
  <si>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</si>
  <si>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</si>
  <si>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</si>
  <si>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</si>
  <si>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</si>
  <si>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</si>
  <si>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</si>
  <si>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</si>
  <si>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</si>
  <si>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</si>
  <si>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</si>
  <si>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</si>
  <si>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</si>
  <si>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</si>
  <si>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</si>
  <si>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</si>
  <si>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</si>
  <si>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</si>
  <si>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</si>
  <si>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</si>
  <si>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</si>
  <si>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</si>
  <si>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</si>
  <si>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</si>
  <si>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</si>
  <si>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</si>
  <si>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</si>
  <si>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</si>
  <si>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</si>
  <si>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</si>
  <si>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</si>
  <si>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</si>
  <si>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</si>
  <si>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</si>
  <si>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</si>
  <si>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</si>
  <si>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</si>
  <si>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</si>
  <si>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</si>
  <si>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</si>
  <si>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</si>
  <si>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</si>
  <si>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</si>
  <si>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</si>
  <si>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</si>
  <si>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</si>
  <si>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</si>
  <si>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</si>
  <si>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</si>
  <si>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</si>
  <si>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</si>
  <si>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</si>
  <si>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</si>
  <si>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</si>
  <si>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</si>
  <si>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</si>
  <si>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</si>
  <si>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</si>
  <si>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</si>
  <si>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</si>
  <si>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</si>
  <si>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</si>
  <si>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</si>
  <si>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</si>
  <si>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</si>
  <si>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</si>
  <si>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</si>
  <si>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</si>
  <si>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</si>
  <si>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</si>
  <si>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</si>
  <si>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</si>
  <si>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</si>
  <si>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</si>
  <si>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</si>
  <si>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</si>
  <si>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</si>
  <si>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</si>
  <si>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</si>
  <si>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</si>
  <si>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</si>
  <si>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</si>
  <si>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</si>
  <si>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</si>
  <si>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</si>
  <si>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</si>
  <si>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</si>
  <si>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</si>
  <si>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</si>
  <si>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</si>
  <si>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</si>
  <si>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</si>
  <si>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</si>
  <si>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</si>
  <si>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</si>
  <si>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</si>
  <si>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</si>
  <si>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</si>
  <si>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</si>
  <si>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</si>
  <si>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</si>
  <si>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</si>
  <si>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</si>
  <si>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</si>
  <si>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</si>
  <si>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</si>
  <si>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</si>
  <si>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</si>
  <si>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</si>
  <si>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</si>
  <si>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</si>
  <si>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</si>
  <si>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</si>
  <si>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</si>
  <si>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</si>
  <si>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</si>
  <si>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</si>
  <si>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</si>
  <si>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</si>
  <si>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</si>
  <si>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</si>
  <si>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</si>
  <si>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</si>
  <si>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</si>
  <si>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</si>
  <si>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</si>
  <si>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</si>
  <si>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</si>
  <si>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</si>
  <si>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</si>
  <si>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</si>
  <si>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</si>
  <si>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</si>
  <si>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</si>
  <si>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</si>
  <si>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</si>
  <si>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</si>
  <si>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</si>
  <si>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</si>
  <si>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</si>
  <si>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</si>
  <si>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</si>
  <si>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</si>
  <si>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</si>
  <si>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</si>
  <si>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</si>
  <si>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</si>
  <si>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</si>
  <si>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</si>
  <si>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</si>
  <si>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</si>
  <si>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</si>
  <si>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</si>
  <si>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</si>
  <si>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</si>
  <si>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</si>
  <si>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</si>
  <si>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</si>
  <si>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</si>
  <si>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</si>
  <si>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</si>
  <si>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</si>
  <si>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</si>
  <si>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</si>
  <si>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</si>
  <si>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</si>
  <si>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</si>
  <si>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</si>
  <si>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</si>
  <si>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</si>
  <si>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</si>
  <si>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</si>
  <si>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</si>
  <si>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</si>
  <si>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</si>
  <si>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</si>
  <si>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</si>
  <si>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</si>
  <si>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</si>
  <si>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</si>
  <si>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</si>
  <si>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</si>
  <si>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</si>
  <si>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</si>
  <si>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</si>
  <si>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</si>
  <si>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</si>
  <si>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</si>
  <si>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</si>
  <si>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</si>
  <si>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</si>
  <si>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</si>
  <si>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</si>
  <si>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</si>
  <si>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</si>
  <si>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</si>
  <si>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</si>
  <si>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</si>
  <si>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</si>
  <si>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</si>
  <si>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</si>
  <si>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</si>
  <si>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</si>
  <si>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</si>
  <si>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</si>
  <si>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</si>
  <si>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</si>
  <si>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</si>
  <si>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</si>
  <si>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</si>
  <si>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</si>
  <si>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</si>
  <si>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</si>
  <si>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</si>
  <si>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</si>
  <si>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</si>
  <si>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</si>
  <si>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</si>
  <si>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</si>
  <si>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</si>
  <si>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</si>
  <si>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</si>
  <si>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</si>
  <si>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</si>
  <si>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</si>
  <si>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</si>
  <si>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</si>
  <si>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</si>
  <si>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</si>
  <si>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</si>
  <si>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</si>
  <si>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</si>
  <si>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</si>
  <si>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</si>
  <si>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</si>
  <si>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</si>
  <si>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</si>
  <si>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</si>
  <si>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</si>
  <si>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</si>
  <si>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</si>
  <si>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</si>
  <si>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</si>
  <si>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</si>
  <si>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</si>
  <si>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</si>
  <si>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</si>
  <si>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</si>
  <si>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</si>
  <si>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</si>
  <si>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</si>
  <si>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</si>
  <si>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</si>
  <si>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</si>
  <si>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</si>
  <si>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</si>
  <si>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</si>
  <si>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</si>
  <si>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</si>
  <si>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</si>
  <si>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</si>
  <si>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</si>
  <si>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</si>
  <si>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</si>
  <si>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</si>
  <si>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</si>
  <si>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</si>
  <si>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</si>
  <si>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</si>
  <si>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</si>
  <si>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</si>
  <si>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</si>
  <si>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</si>
  <si>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</si>
  <si>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</si>
  <si>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</si>
  <si>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</si>
  <si>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</si>
  <si>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</si>
  <si>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</si>
  <si>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</si>
  <si>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</si>
  <si>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</si>
  <si>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</si>
  <si>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</si>
  <si>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</si>
  <si>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</si>
  <si>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</si>
  <si>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</si>
  <si>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</si>
  <si>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</si>
  <si>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</si>
  <si>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</si>
  <si>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</si>
  <si>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</si>
  <si>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</si>
  <si>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</si>
  <si>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</si>
  <si>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</si>
  <si>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</si>
  <si>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</si>
  <si>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</si>
  <si>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</si>
  <si>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</si>
  <si>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</si>
  <si>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</si>
  <si>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</si>
  <si>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</si>
  <si>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</si>
  <si>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</si>
  <si>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</si>
  <si>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</si>
  <si>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</si>
  <si>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</si>
  <si>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</si>
  <si>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</si>
  <si>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</si>
  <si>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</si>
  <si>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</si>
  <si>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</si>
  <si>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</si>
  <si>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</si>
  <si>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</si>
  <si>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</si>
  <si>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</si>
  <si>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</si>
  <si>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</si>
  <si>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</si>
  <si>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</si>
  <si>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</si>
  <si>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</si>
  <si>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</si>
  <si>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</si>
  <si>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</si>
  <si>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</si>
  <si>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</si>
  <si>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</si>
  <si>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</si>
  <si>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</si>
  <si>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</si>
  <si>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</si>
  <si>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</si>
  <si>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</si>
  <si>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</si>
  <si>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</si>
  <si>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</si>
  <si>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</si>
  <si>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</si>
  <si>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</si>
  <si>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</si>
  <si>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</si>
  <si>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</si>
  <si>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</si>
  <si>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</si>
  <si>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</si>
  <si>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</si>
  <si>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</si>
  <si>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</si>
  <si>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</si>
  <si>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</si>
  <si>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</si>
  <si>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</si>
  <si>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</si>
  <si>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</si>
  <si>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</si>
  <si>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</si>
  <si>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</si>
  <si>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</si>
  <si>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</si>
  <si>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</si>
  <si>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</si>
  <si>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</si>
  <si>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</si>
  <si>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</si>
  <si>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</si>
  <si>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</si>
  <si>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</si>
  <si>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</si>
  <si>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</si>
  <si>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</si>
  <si>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</si>
  <si>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</si>
  <si>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</si>
  <si>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</si>
  <si>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</si>
  <si>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</si>
  <si>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</si>
  <si>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</si>
  <si>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</si>
  <si>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</si>
  <si>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</si>
  <si>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</si>
  <si>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</si>
  <si>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</si>
  <si>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</si>
  <si>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</si>
  <si>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</si>
  <si>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</si>
  <si>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</si>
  <si>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</si>
  <si>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</si>
  <si>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</si>
  <si>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</si>
  <si>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</si>
  <si>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</si>
  <si>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</si>
  <si>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</si>
  <si>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</si>
  <si>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</si>
  <si>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</si>
  <si>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</si>
  <si>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</si>
  <si>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</si>
  <si>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</si>
  <si>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</si>
  <si>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</si>
  <si>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</si>
  <si>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</si>
  <si>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</si>
  <si>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</si>
  <si>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</si>
  <si>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</si>
  <si>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</si>
  <si>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</si>
  <si>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</si>
  <si>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</si>
  <si>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</si>
  <si>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</si>
  <si>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</si>
  <si>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</si>
  <si>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</si>
  <si>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</si>
  <si>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</si>
  <si>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</si>
  <si>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</si>
  <si>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</si>
  <si>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</si>
  <si>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</si>
  <si>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</si>
  <si>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</si>
  <si>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</si>
  <si>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</si>
  <si>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</si>
  <si>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</si>
  <si>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</si>
  <si>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</si>
  <si>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</si>
  <si>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</si>
  <si>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</si>
  <si>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</si>
  <si>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</si>
  <si>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</si>
  <si>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</si>
  <si>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</si>
  <si>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</si>
  <si>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</si>
  <si>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</si>
  <si>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</si>
  <si>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</si>
  <si>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</si>
  <si>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</si>
  <si>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</si>
  <si>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</si>
  <si>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</si>
  <si>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</si>
  <si>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</si>
  <si>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</si>
  <si>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</si>
  <si>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</si>
  <si>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</si>
  <si>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</si>
  <si>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</si>
  <si>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</si>
  <si>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</si>
  <si>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</si>
  <si>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</si>
  <si>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</si>
  <si>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</si>
  <si>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</si>
  <si>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</si>
  <si>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</si>
  <si>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</si>
  <si>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</si>
  <si>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</si>
  <si>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</si>
  <si>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</si>
  <si>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</si>
  <si>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</si>
  <si>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</si>
  <si>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</si>
  <si>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</si>
  <si>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</si>
  <si>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</si>
  <si>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</si>
  <si>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</si>
  <si>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</si>
  <si>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</si>
  <si>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</si>
  <si>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</si>
  <si>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</si>
  <si>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</si>
  <si>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</si>
  <si>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</si>
  <si>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</si>
  <si>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</si>
  <si>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</si>
  <si>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</si>
  <si>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</si>
  <si>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</si>
  <si>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</si>
  <si>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</si>
  <si>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</si>
  <si>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</si>
  <si>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</si>
  <si>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</si>
  <si>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</si>
  <si>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</si>
  <si>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</si>
  <si>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</si>
  <si>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</si>
  <si>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</si>
  <si>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</si>
  <si>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</si>
  <si>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</si>
  <si>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</si>
  <si>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</si>
  <si>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</si>
  <si>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</si>
  <si>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</si>
  <si>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</si>
  <si>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</si>
  <si>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</si>
  <si>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</si>
  <si>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</si>
  <si>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</si>
  <si>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</si>
  <si>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</si>
  <si>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</si>
  <si>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</si>
  <si>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</si>
  <si>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</si>
  <si>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</si>
  <si>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</si>
  <si>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</si>
  <si>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</si>
  <si>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</si>
  <si>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</si>
  <si>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</si>
  <si>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</si>
  <si>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</si>
  <si>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</si>
  <si>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</si>
  <si>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</si>
  <si>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</si>
  <si>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</si>
  <si>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</si>
  <si>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</si>
  <si>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</si>
  <si>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</si>
  <si>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</si>
  <si>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</si>
  <si>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</si>
  <si>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</si>
  <si>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</si>
  <si>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</si>
  <si>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</si>
  <si>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</si>
  <si>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</si>
  <si>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</si>
  <si>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</si>
  <si>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</si>
  <si>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</si>
  <si>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</si>
  <si>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</si>
  <si>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</si>
  <si>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</si>
  <si>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</si>
  <si>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</si>
  <si>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</si>
  <si>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</si>
  <si>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</si>
  <si>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</si>
  <si>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</si>
  <si>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</si>
  <si>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</si>
  <si>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</si>
  <si>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</si>
  <si>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</si>
  <si>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</si>
  <si>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</si>
  <si>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</si>
  <si>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</si>
  <si>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</si>
  <si>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</si>
  <si>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</si>
  <si>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</si>
  <si>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</si>
  <si>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</si>
  <si>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</si>
  <si>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</si>
  <si>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</si>
  <si>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</si>
  <si>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</si>
  <si>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</si>
  <si>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</si>
  <si>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</si>
  <si>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</si>
  <si>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</si>
  <si>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</si>
  <si>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</si>
  <si>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</si>
  <si>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</si>
  <si>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</si>
  <si>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</si>
  <si>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</si>
  <si>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</si>
  <si>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</si>
  <si>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</si>
  <si>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</si>
  <si>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</si>
  <si>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</si>
  <si>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</si>
  <si>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</si>
  <si>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</si>
  <si>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</si>
  <si>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</si>
  <si>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</si>
  <si>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</si>
  <si>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</si>
  <si>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</si>
  <si>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</si>
  <si>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</si>
  <si>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</si>
  <si>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</si>
  <si>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</si>
  <si>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</si>
  <si>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</si>
  <si>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</si>
  <si>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</si>
  <si>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</si>
  <si>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</si>
  <si>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</si>
  <si>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</si>
  <si>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</si>
  <si>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</si>
  <si>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</si>
  <si>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</si>
  <si>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</si>
  <si>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</si>
  <si>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</si>
  <si>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</si>
  <si>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</si>
  <si>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</si>
  <si>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</si>
  <si>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</si>
  <si>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</si>
  <si>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</si>
  <si>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</si>
  <si>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</si>
  <si>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</si>
  <si>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</si>
  <si>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</si>
  <si>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</si>
  <si>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</si>
  <si>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</si>
  <si>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</si>
  <si>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</si>
  <si>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</si>
  <si>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</si>
  <si>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</si>
  <si>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</si>
  <si>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</si>
  <si>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</si>
  <si>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</si>
  <si>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</si>
  <si>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</si>
  <si>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</si>
  <si>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</si>
  <si>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</si>
  <si>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</si>
  <si>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</si>
  <si>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</si>
  <si>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</si>
  <si>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</si>
  <si>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</si>
  <si>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</si>
  <si>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</si>
  <si>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</si>
  <si>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</si>
  <si>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</si>
  <si>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</si>
  <si>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</si>
  <si>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</si>
  <si>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</si>
  <si>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</si>
  <si>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</si>
  <si>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</si>
  <si>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</si>
  <si>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</si>
  <si>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</si>
  <si>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</si>
  <si>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</si>
  <si>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</si>
  <si>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</si>
  <si>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</si>
  <si>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</si>
  <si>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</si>
  <si>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</si>
  <si>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</si>
  <si>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</si>
  <si>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</si>
  <si>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</si>
  <si>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</si>
  <si>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</si>
  <si>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</si>
  <si>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</si>
  <si>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</si>
  <si>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</si>
  <si>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</si>
  <si>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</si>
  <si>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</si>
  <si>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</si>
  <si>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</si>
  <si>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</si>
  <si>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</si>
  <si>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</si>
  <si>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</si>
  <si>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</si>
  <si>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</si>
  <si>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</si>
  <si>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</si>
  <si>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</si>
  <si>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</si>
  <si>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</si>
  <si>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</si>
  <si>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</si>
  <si>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</si>
  <si>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</si>
  <si>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</si>
  <si>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</si>
  <si>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</si>
  <si>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</si>
  <si>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</si>
  <si>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</si>
  <si>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</si>
  <si>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</si>
  <si>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</si>
  <si>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</si>
  <si>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</si>
  <si>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</si>
  <si>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</si>
  <si>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</si>
  <si>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</si>
  <si>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</si>
  <si>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</si>
  <si>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</si>
  <si>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</si>
  <si>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</si>
  <si>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</si>
  <si>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</si>
  <si>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</si>
  <si>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</si>
  <si>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</si>
  <si>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</si>
  <si>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</si>
  <si>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</si>
  <si>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</si>
  <si>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</si>
  <si>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</si>
  <si>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</si>
  <si>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</si>
  <si>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</si>
  <si>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</si>
  <si>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</si>
  <si>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</si>
  <si>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</si>
  <si>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</si>
  <si>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</si>
  <si>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</si>
  <si>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</si>
  <si>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</si>
  <si>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</si>
  <si>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</si>
  <si>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</si>
  <si>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</si>
  <si>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</si>
  <si>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</si>
  <si>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</si>
  <si>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</si>
  <si>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</si>
  <si>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</si>
  <si>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</si>
  <si>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</si>
  <si>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</si>
  <si>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</si>
  <si>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</si>
  <si>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</si>
  <si>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</si>
  <si>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</si>
  <si>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</si>
  <si>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</si>
  <si>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</si>
  <si>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</si>
  <si>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</si>
  <si>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</si>
  <si>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</si>
  <si>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</si>
  <si>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</si>
  <si>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</si>
  <si>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</si>
  <si>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</si>
  <si>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</si>
  <si>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</si>
  <si>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</si>
  <si>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</si>
  <si>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</si>
  <si>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</si>
  <si>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</si>
  <si>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</si>
  <si>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</si>
  <si>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</si>
  <si>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</si>
  <si>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</si>
  <si>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</si>
  <si>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</si>
  <si>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</si>
  <si>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</si>
  <si>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</si>
  <si>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</si>
  <si>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</si>
  <si>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</si>
  <si>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</si>
  <si>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</si>
  <si>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</si>
  <si>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</si>
  <si>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</si>
  <si>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</si>
  <si>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</si>
  <si>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</si>
  <si>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</si>
  <si>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</si>
  <si>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</si>
  <si>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</si>
  <si>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</si>
  <si>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</si>
  <si>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</si>
  <si>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</si>
  <si>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</si>
  <si>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</si>
  <si>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</si>
  <si>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</si>
  <si>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</si>
  <si>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</si>
  <si>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</si>
  <si>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</si>
  <si>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</si>
  <si>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</si>
  <si>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</si>
  <si>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</si>
  <si>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</si>
  <si>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</si>
  <si>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</si>
  <si>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</si>
  <si>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</si>
  <si>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</si>
  <si>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</si>
  <si>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</si>
  <si>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</si>
  <si>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</si>
  <si>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</si>
  <si>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</si>
  <si>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</si>
  <si>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</si>
  <si>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</si>
  <si>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</si>
  <si>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</si>
  <si>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</si>
  <si>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</si>
  <si>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</si>
  <si>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</si>
  <si>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</si>
  <si>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</si>
  <si>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</si>
  <si>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</si>
  <si>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</si>
  <si>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</si>
  <si>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</si>
  <si>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</si>
  <si>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</si>
  <si>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</si>
  <si>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</si>
  <si>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</si>
  <si>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</si>
  <si>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</si>
  <si>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</si>
  <si>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</si>
  <si>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</si>
  <si>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</si>
  <si>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</si>
  <si>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</si>
  <si>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</si>
  <si>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</si>
  <si>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</si>
  <si>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</si>
  <si>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</si>
  <si>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</si>
  <si>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</si>
  <si>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</si>
  <si>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</si>
  <si>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</si>
  <si>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</si>
  <si>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</si>
  <si>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</si>
  <si>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</si>
  <si>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</si>
  <si>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</si>
  <si>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</si>
  <si>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</si>
  <si>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</si>
  <si>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</si>
  <si>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</si>
  <si>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</si>
  <si>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</si>
  <si>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</si>
  <si>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</si>
  <si>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</si>
  <si>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</si>
  <si>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</si>
  <si>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</si>
  <si>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</si>
  <si>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</si>
  <si>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</si>
  <si>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</si>
  <si>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</si>
  <si>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</si>
  <si>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</si>
  <si>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</si>
  <si>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</si>
  <si>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</si>
  <si>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</si>
  <si>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</si>
  <si>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</si>
  <si>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</si>
  <si>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</si>
  <si>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</si>
  <si>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</si>
  <si>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</si>
  <si>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</si>
  <si>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</si>
  <si>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</si>
  <si>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</si>
  <si>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</si>
  <si>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</si>
  <si>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</si>
  <si>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</si>
  <si>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</si>
  <si>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</si>
  <si>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</si>
  <si>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</si>
  <si>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</si>
  <si>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</si>
  <si>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</si>
  <si>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</si>
  <si>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</si>
  <si>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</si>
  <si>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</si>
  <si>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</si>
  <si>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</si>
  <si>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</si>
  <si>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</si>
  <si>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</si>
  <si>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</si>
  <si>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</si>
  <si>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</si>
  <si>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</si>
  <si>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</si>
  <si>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</si>
  <si>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</si>
  <si>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</si>
  <si>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</si>
  <si>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</si>
  <si>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</si>
  <si>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</si>
  <si>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</si>
  <si>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</si>
  <si>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</si>
  <si>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</si>
  <si>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</si>
  <si>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</si>
  <si>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</si>
  <si>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</si>
  <si>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</si>
  <si>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</si>
  <si>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</si>
  <si>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</si>
  <si>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</si>
  <si>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</si>
  <si>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</si>
  <si>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</si>
  <si>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</si>
  <si>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</si>
  <si>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</si>
  <si>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</si>
  <si>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</si>
  <si>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</si>
  <si>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</si>
  <si>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</si>
  <si>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</si>
  <si>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</si>
  <si>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</si>
  <si>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</si>
  <si>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</si>
  <si>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</si>
  <si>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</si>
  <si>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</si>
  <si>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</si>
  <si>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</si>
  <si>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</si>
  <si>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</si>
  <si>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</si>
  <si>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</si>
  <si>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</si>
  <si>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</si>
  <si>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</si>
  <si>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</si>
  <si>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</si>
  <si>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</si>
  <si>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</si>
  <si>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</si>
  <si>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</si>
  <si>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</si>
  <si>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</si>
  <si>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</si>
  <si>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</si>
  <si>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</si>
  <si>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</si>
  <si>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</si>
  <si>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</si>
  <si>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</si>
  <si>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</si>
  <si>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</si>
  <si>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</si>
  <si>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</si>
  <si>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</si>
  <si>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</si>
  <si>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</si>
  <si>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</si>
  <si>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</si>
  <si>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</si>
  <si>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</si>
  <si>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</si>
  <si>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</si>
  <si>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</si>
  <si>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</si>
  <si>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</si>
  <si>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</si>
  <si>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</si>
  <si>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</si>
  <si>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</si>
  <si>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</si>
  <si>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</si>
  <si>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</si>
  <si>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</si>
  <si>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</si>
  <si>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</si>
  <si>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</si>
  <si>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</si>
  <si>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</si>
  <si>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</si>
  <si>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</si>
  <si>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</si>
  <si>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</si>
  <si>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</si>
  <si>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</si>
  <si>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</si>
  <si>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</si>
  <si>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</si>
  <si>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</si>
  <si>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</si>
  <si>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</si>
  <si>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</si>
  <si>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</si>
  <si>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</si>
  <si>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</si>
  <si>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</si>
  <si>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</si>
  <si>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</si>
  <si>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</si>
  <si>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</si>
  <si>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</si>
  <si>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</si>
  <si>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</si>
  <si>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</si>
  <si>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</si>
  <si>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</si>
  <si>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</si>
  <si>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</si>
  <si>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</si>
  <si>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</si>
  <si>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</si>
  <si>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</si>
  <si>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</si>
  <si>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</si>
  <si>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</si>
  <si>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</si>
  <si>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</si>
  <si>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</si>
  <si>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</si>
  <si>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</si>
  <si>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</si>
  <si>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</si>
  <si>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</si>
  <si>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</si>
  <si>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</si>
  <si>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</si>
  <si>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</si>
  <si>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</si>
  <si>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</si>
  <si>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</si>
  <si>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</si>
  <si>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</si>
  <si>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</si>
  <si>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</si>
  <si>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</si>
  <si>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</si>
  <si>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</si>
  <si>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</si>
  <si>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</si>
  <si>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</si>
  <si>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</si>
  <si>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</si>
  <si>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</si>
  <si>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</si>
  <si>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</si>
  <si>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</si>
  <si>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</si>
  <si>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</si>
  <si>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</si>
  <si>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</si>
  <si>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</si>
  <si>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</si>
  <si>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</si>
  <si>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</si>
  <si>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</si>
  <si>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</si>
  <si>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</si>
  <si>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</si>
  <si>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</si>
  <si>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</si>
  <si>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</si>
  <si>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</si>
  <si>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</si>
  <si>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</si>
  <si>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</si>
  <si>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</si>
  <si>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</si>
  <si>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</si>
  <si>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</si>
  <si>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</si>
  <si>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</si>
  <si>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</si>
  <si>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</si>
  <si>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</si>
  <si>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</si>
  <si>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</si>
  <si>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</si>
  <si>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</si>
  <si>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</si>
  <si>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</si>
  <si>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</si>
  <si>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</si>
  <si>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</si>
  <si>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</si>
  <si>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</si>
  <si>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</si>
  <si>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</si>
  <si>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</si>
  <si>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</si>
  <si>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</si>
  <si>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</si>
  <si>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</si>
  <si>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</si>
  <si>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</si>
  <si>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</si>
  <si>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</si>
  <si>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</si>
  <si>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</si>
  <si>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</si>
  <si>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</si>
  <si>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</si>
  <si>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</si>
  <si>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</si>
  <si>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</si>
  <si>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</si>
  <si>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</si>
  <si>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</si>
  <si>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</si>
  <si>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</si>
  <si>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</si>
  <si>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</si>
  <si>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</si>
  <si>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</si>
  <si>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</si>
  <si>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</si>
  <si>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</si>
  <si>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</si>
  <si>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</si>
  <si>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</si>
  <si>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</si>
  <si>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</si>
  <si>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</si>
  <si>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</si>
  <si>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</si>
  <si>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</si>
  <si>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</si>
  <si>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</si>
  <si>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</si>
  <si>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</si>
  <si>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</si>
  <si>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</si>
  <si>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</si>
  <si>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</si>
  <si>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</si>
  <si>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</si>
  <si>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</si>
  <si>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</si>
  <si>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</si>
  <si>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</si>
  <si>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</si>
  <si>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</si>
  <si>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</si>
  <si>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</si>
  <si>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</si>
  <si>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</si>
  <si>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</si>
  <si>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</si>
  <si>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</si>
  <si>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</si>
  <si>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</si>
  <si>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</si>
  <si>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</si>
  <si>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</si>
  <si>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</si>
  <si>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</si>
  <si>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</si>
  <si>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</si>
  <si>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</si>
  <si>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</si>
  <si>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</si>
  <si>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</si>
  <si>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</si>
  <si>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</si>
  <si>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</si>
  <si>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</si>
  <si>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</si>
  <si>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</si>
  <si>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</si>
  <si>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</si>
  <si>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</si>
  <si>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</si>
  <si>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</si>
  <si>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</si>
  <si>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</si>
  <si>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</si>
  <si>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</si>
  <si>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</si>
  <si>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</si>
  <si>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</si>
  <si>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</si>
  <si>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</si>
  <si>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</si>
  <si>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</si>
  <si>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</si>
  <si>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</si>
  <si>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</si>
  <si>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</si>
  <si>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</si>
  <si>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</si>
  <si>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</si>
  <si>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</si>
  <si>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</si>
  <si>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</si>
  <si>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</si>
  <si>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</si>
  <si>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</si>
  <si>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</si>
  <si>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</si>
  <si>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</si>
  <si>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</si>
  <si>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</si>
  <si>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</si>
  <si>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</si>
  <si>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</si>
  <si>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</si>
  <si>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</si>
  <si>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</si>
  <si>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</si>
  <si>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</si>
  <si>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</si>
  <si>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</si>
  <si>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</si>
  <si>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</si>
  <si>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</si>
  <si>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</si>
  <si>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</si>
  <si>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</si>
  <si>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</si>
  <si>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</si>
  <si>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</si>
  <si>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</si>
  <si>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</si>
  <si>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</si>
  <si>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</si>
  <si>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</si>
  <si>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</si>
  <si>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</si>
  <si>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</si>
  <si>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</si>
  <si>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</si>
  <si>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</si>
  <si>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</si>
  <si>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</si>
  <si>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</si>
  <si>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</si>
  <si>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</si>
  <si>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</si>
  <si>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</si>
  <si>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</si>
  <si>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</si>
  <si>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</si>
  <si>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</si>
  <si>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</si>
  <si>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</si>
  <si>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</si>
  <si>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</si>
  <si>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</si>
  <si>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</si>
  <si>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</si>
  <si>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</si>
  <si>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</si>
  <si>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</si>
  <si>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</si>
  <si>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</si>
  <si>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</si>
  <si>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</si>
  <si>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</si>
  <si>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</si>
  <si>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</si>
  <si>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</si>
  <si>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</si>
  <si>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</si>
  <si>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</si>
  <si>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</si>
  <si>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</si>
  <si>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</si>
  <si>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</si>
  <si>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</si>
  <si>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</si>
  <si>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</si>
  <si>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</si>
  <si>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</si>
  <si>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</si>
  <si>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</si>
  <si>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</si>
  <si>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</si>
  <si>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</si>
  <si>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</si>
  <si>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</si>
  <si>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</si>
  <si>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</si>
  <si>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</si>
  <si>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</si>
  <si>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</si>
  <si>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</si>
  <si>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</si>
  <si>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</si>
  <si>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</si>
  <si>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</si>
  <si>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</si>
  <si>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</si>
  <si>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</si>
  <si>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</si>
  <si>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</si>
  <si>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</si>
  <si>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</si>
  <si>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</si>
  <si>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</si>
  <si>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</si>
  <si>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</si>
  <si>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</si>
  <si>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</si>
  <si>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</si>
  <si>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</si>
  <si>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</si>
  <si>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</si>
  <si>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</si>
  <si>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</si>
  <si>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</si>
  <si>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</si>
  <si>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</si>
  <si>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</si>
  <si>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</si>
  <si>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</si>
  <si>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</si>
  <si>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</si>
  <si>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</si>
  <si>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</si>
  <si>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</si>
  <si>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</si>
  <si>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</si>
  <si>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</si>
  <si>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</si>
  <si>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</si>
  <si>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</si>
  <si>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</si>
  <si>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</si>
  <si>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</si>
  <si>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</si>
  <si>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</si>
  <si>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</si>
  <si>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</si>
  <si>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</si>
  <si>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</si>
  <si>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</si>
  <si>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</si>
  <si>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</si>
  <si>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</si>
  <si>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</si>
  <si>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</si>
  <si>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</si>
  <si>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</si>
  <si>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</si>
  <si>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</si>
  <si>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</si>
  <si>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</si>
  <si>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</si>
  <si>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</si>
  <si>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</si>
  <si>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</si>
  <si>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</si>
  <si>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</si>
  <si>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</si>
  <si>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</si>
  <si>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</si>
  <si>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</si>
  <si>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</si>
  <si>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</si>
  <si>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</si>
  <si>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</si>
  <si>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</si>
  <si>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</si>
  <si>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</si>
  <si>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</si>
  <si>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</si>
  <si>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</si>
  <si>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</si>
  <si>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</si>
  <si>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</si>
  <si>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</si>
  <si>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</si>
  <si>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</si>
  <si>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</si>
  <si>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</si>
  <si>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</si>
  <si>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</si>
  <si>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</si>
  <si>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</si>
  <si>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</si>
  <si>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</si>
  <si>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</si>
  <si>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</si>
  <si>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</si>
  <si>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</si>
  <si>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</si>
  <si>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</si>
  <si>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</si>
  <si>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</si>
  <si>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</si>
  <si>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</si>
  <si>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</si>
  <si>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</si>
  <si>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</si>
  <si>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</si>
  <si>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</si>
  <si>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</si>
  <si>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</si>
  <si>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</si>
  <si>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</si>
  <si>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</si>
  <si>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</si>
  <si>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</si>
  <si>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</si>
  <si>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</si>
  <si>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</si>
  <si>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</si>
  <si>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</si>
  <si>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</si>
  <si>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</si>
  <si>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</si>
  <si>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</si>
  <si>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</si>
  <si>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</si>
  <si>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</si>
  <si>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</si>
  <si>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</si>
  <si>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</si>
  <si>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</si>
  <si>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</si>
  <si>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</si>
  <si>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</si>
  <si>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</si>
  <si>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</si>
  <si>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</si>
  <si>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</si>
  <si>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</si>
  <si>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</si>
  <si>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</si>
  <si>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</si>
  <si>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</si>
  <si>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</si>
  <si>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</si>
  <si>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</si>
  <si>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</si>
  <si>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</si>
  <si>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</si>
  <si>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</si>
  <si>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</si>
  <si>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</si>
  <si>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</si>
  <si>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</si>
  <si>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</si>
  <si>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</si>
  <si>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</si>
  <si>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</si>
  <si>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</si>
  <si>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</si>
  <si>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</si>
  <si>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</si>
  <si>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</si>
  <si>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</si>
  <si>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</si>
  <si>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</si>
  <si>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</si>
  <si>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</si>
  <si>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</si>
  <si>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</si>
  <si>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</si>
  <si>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</si>
  <si>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</si>
  <si>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</si>
  <si>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</si>
  <si>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</si>
  <si>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</si>
  <si>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</si>
  <si>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</si>
  <si>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</si>
  <si>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</si>
  <si>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</si>
  <si>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</si>
  <si>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</si>
  <si>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</si>
  <si>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</si>
  <si>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</si>
  <si>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</si>
  <si>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</si>
  <si>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</si>
  <si>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</si>
  <si>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</si>
  <si>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</si>
  <si>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</si>
  <si>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</si>
  <si>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</si>
  <si>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</si>
  <si>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</si>
  <si>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</si>
  <si>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</si>
  <si>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</si>
  <si>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</si>
  <si>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</si>
  <si>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</si>
  <si>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</si>
  <si>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</si>
  <si>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</si>
  <si>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</si>
  <si>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</si>
  <si>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</si>
  <si>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</si>
  <si>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</si>
  <si>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</si>
  <si>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</si>
  <si>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</si>
  <si>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</si>
  <si>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</si>
  <si>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</si>
  <si>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</si>
  <si>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</si>
  <si>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</si>
  <si>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</si>
  <si>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</si>
  <si>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</si>
  <si>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</si>
  <si>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</si>
  <si>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</si>
  <si>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</si>
  <si>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</si>
  <si>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</si>
  <si>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</si>
  <si>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</si>
  <si>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</si>
  <si>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</si>
  <si>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</si>
  <si>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</si>
  <si>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</si>
  <si>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</si>
  <si>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</si>
  <si>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</si>
  <si>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</si>
  <si>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</si>
  <si>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</si>
  <si>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</si>
  <si>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</si>
  <si>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</si>
  <si>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</si>
  <si>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</si>
  <si>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</si>
  <si>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</si>
  <si>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</si>
  <si>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</si>
  <si>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</si>
  <si>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</si>
  <si>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</si>
  <si>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</si>
  <si>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</si>
  <si>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</si>
  <si>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</si>
  <si>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</si>
  <si>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</si>
  <si>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</si>
  <si>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</si>
  <si>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</si>
  <si>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</si>
  <si>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</si>
  <si>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</si>
  <si>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</si>
  <si>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</si>
  <si>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</si>
  <si>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</si>
  <si>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</si>
  <si>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</si>
  <si>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</si>
  <si>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</si>
  <si>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</si>
  <si>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</si>
  <si>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</si>
  <si>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</si>
  <si>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</si>
  <si>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</si>
  <si>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</si>
  <si>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</si>
  <si>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</si>
  <si>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</si>
  <si>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</si>
  <si>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</si>
  <si>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</si>
  <si>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</si>
  <si>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</si>
  <si>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</si>
  <si>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</si>
  <si>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</si>
  <si>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</si>
  <si>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</si>
  <si>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</si>
  <si>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</si>
  <si>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</si>
  <si>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</si>
  <si>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</si>
  <si>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</si>
  <si>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</si>
  <si>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</si>
  <si>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</si>
  <si>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</si>
  <si>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</si>
  <si>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</si>
  <si>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</si>
  <si>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</si>
  <si>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</si>
  <si>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</si>
  <si>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</si>
  <si>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</si>
  <si>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</si>
  <si>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</si>
  <si>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</si>
  <si>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</si>
  <si>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</si>
  <si>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</si>
  <si>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</si>
  <si>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</si>
  <si>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</si>
  <si>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</si>
  <si>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</si>
  <si>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</si>
  <si>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</si>
  <si>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</si>
  <si>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</si>
  <si>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</si>
  <si>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</si>
  <si>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</si>
  <si>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</si>
  <si>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</si>
  <si>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</si>
  <si>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</si>
  <si>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</si>
  <si>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</si>
  <si>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</si>
  <si>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</si>
  <si>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</si>
  <si>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</si>
  <si>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</si>
  <si>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</si>
  <si>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</si>
  <si>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</si>
  <si>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</si>
  <si>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</si>
  <si>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</si>
  <si>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</si>
  <si>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</si>
  <si>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</si>
  <si>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</si>
  <si>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</si>
  <si>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</si>
  <si>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</si>
  <si>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</si>
  <si>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</si>
  <si>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</si>
  <si>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</si>
  <si>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</si>
  <si>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</si>
  <si>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</si>
  <si>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</si>
  <si>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</si>
  <si>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</si>
  <si>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</si>
  <si>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</si>
  <si>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</si>
  <si>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</si>
  <si>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</si>
  <si>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</si>
  <si>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</si>
  <si>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</si>
  <si>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</si>
  <si>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</si>
  <si>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</si>
  <si>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</si>
  <si>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</si>
  <si>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</si>
  <si>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</si>
  <si>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</si>
  <si>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</si>
  <si>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</si>
  <si>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</si>
  <si>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</si>
  <si>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</si>
  <si>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</si>
  <si>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</si>
  <si>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</si>
  <si>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</si>
  <si>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</si>
  <si>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</si>
  <si>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</si>
  <si>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</si>
  <si>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</si>
  <si>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</si>
  <si>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</si>
  <si>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</si>
  <si>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</si>
  <si>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</si>
  <si>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</si>
  <si>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</si>
  <si>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</si>
  <si>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</si>
  <si>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</si>
  <si>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</si>
  <si>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</si>
  <si>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</si>
  <si>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</si>
  <si>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</si>
  <si>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</si>
  <si>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</si>
  <si>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</si>
  <si>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</si>
  <si>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</si>
  <si>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</si>
  <si>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</si>
  <si>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</si>
  <si>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</si>
  <si>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</si>
  <si>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</si>
  <si>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</si>
  <si>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</si>
  <si>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</si>
  <si>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</si>
  <si>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</si>
  <si>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</si>
  <si>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</si>
  <si>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</si>
  <si>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</si>
  <si>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</si>
  <si>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</si>
  <si>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</si>
  <si>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</si>
  <si>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</si>
  <si>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</si>
  <si>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</si>
  <si>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</si>
  <si>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</si>
  <si>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</si>
  <si>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</si>
  <si>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</si>
  <si>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</si>
  <si>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</si>
  <si>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</si>
  <si>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</si>
  <si>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</si>
  <si>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</si>
  <si>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</si>
  <si>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</si>
  <si>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</si>
  <si>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</si>
  <si>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</si>
  <si>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</si>
  <si>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</si>
  <si>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</si>
  <si>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</si>
  <si>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</si>
  <si>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</si>
  <si>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</si>
  <si>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</si>
  <si>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</si>
  <si>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</si>
  <si>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</si>
  <si>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</si>
  <si>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</si>
  <si>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</si>
  <si>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</si>
  <si>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</si>
  <si>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</si>
  <si>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</si>
  <si>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</si>
  <si>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</si>
  <si>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</si>
  <si>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</si>
  <si>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</si>
  <si>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</si>
  <si>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</si>
  <si>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</si>
  <si>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</si>
  <si>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</si>
  <si>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</si>
  <si>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</si>
  <si>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</si>
  <si>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</si>
  <si>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</si>
  <si>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</si>
  <si>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</si>
  <si>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</si>
  <si>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</si>
  <si>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</si>
  <si>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</si>
  <si>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</si>
  <si>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</si>
  <si>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</si>
  <si>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</si>
  <si>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</si>
  <si>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</si>
  <si>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</si>
  <si>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</si>
  <si>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</si>
  <si>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</si>
  <si>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</si>
  <si>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</si>
  <si>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</si>
  <si>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</si>
  <si>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</si>
  <si>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</si>
  <si>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</si>
  <si>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</si>
  <si>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</si>
  <si>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</si>
  <si>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</si>
  <si>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</si>
  <si>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</si>
  <si>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</si>
  <si>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</si>
  <si>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</si>
  <si>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</si>
  <si>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</si>
  <si>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</si>
  <si>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</si>
  <si>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</si>
  <si>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</si>
  <si>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</si>
  <si>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</si>
  <si>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</si>
  <si>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</si>
  <si>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</si>
  <si>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</si>
  <si>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</si>
  <si>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</si>
  <si>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</si>
  <si>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</si>
  <si>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</si>
  <si>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</si>
  <si>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</si>
  <si>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</si>
  <si>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</si>
  <si>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</si>
  <si>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</si>
  <si>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</si>
  <si>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</si>
  <si>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</si>
  <si>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</si>
  <si>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</si>
  <si>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</si>
  <si>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</si>
  <si>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</si>
  <si>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</si>
  <si>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</si>
  <si>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</si>
  <si>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</si>
  <si>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</si>
  <si>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</si>
  <si>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</si>
  <si>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</si>
  <si>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</si>
  <si>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</si>
  <si>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</si>
  <si>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</si>
  <si>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</si>
  <si>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</si>
  <si>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</si>
  <si>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</si>
  <si>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</si>
  <si>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</si>
  <si>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</si>
  <si>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</si>
  <si>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</si>
  <si>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</si>
  <si>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</si>
  <si>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</si>
  <si>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</si>
  <si>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</si>
  <si>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</si>
  <si>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</si>
  <si>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</si>
  <si>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</si>
  <si>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</si>
  <si>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</si>
  <si>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</si>
  <si>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</si>
  <si>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</si>
  <si>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</si>
  <si>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</si>
  <si>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</si>
  <si>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</si>
  <si>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</si>
  <si>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</si>
  <si>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</si>
  <si>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</si>
  <si>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</si>
  <si>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</si>
  <si>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</si>
  <si>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</si>
  <si>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</si>
  <si>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</si>
  <si>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</si>
  <si>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</si>
  <si>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</si>
  <si>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</si>
  <si>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</si>
  <si>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</si>
  <si>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</si>
  <si>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</si>
  <si>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</si>
  <si>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</si>
  <si>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</si>
  <si>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</si>
  <si>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</si>
  <si>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</si>
  <si>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</si>
  <si>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</si>
  <si>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</si>
  <si>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</si>
  <si>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</si>
  <si>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</si>
  <si>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</si>
  <si>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</si>
  <si>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</si>
  <si>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</si>
  <si>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</si>
  <si>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</si>
  <si>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</si>
  <si>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</si>
  <si>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</si>
  <si>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</si>
  <si>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</si>
  <si>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</si>
  <si>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</si>
  <si>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</si>
  <si>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</si>
  <si>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</si>
  <si>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</si>
  <si>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</si>
  <si>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</si>
  <si>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</si>
  <si>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</si>
  <si>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</si>
  <si>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</si>
  <si>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</si>
  <si>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</si>
  <si>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</si>
  <si>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</si>
  <si>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</si>
  <si>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</si>
  <si>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</si>
  <si>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</si>
  <si>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</si>
  <si>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</si>
  <si>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</si>
  <si>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</si>
  <si>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</si>
  <si>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</si>
  <si>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</si>
  <si>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</si>
  <si>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</si>
  <si>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</si>
  <si>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</si>
  <si>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</si>
  <si>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</si>
  <si>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</si>
  <si>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</si>
  <si>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</si>
  <si>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</si>
  <si>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</si>
  <si>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</si>
  <si>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</si>
  <si>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</si>
  <si>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</si>
  <si>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</si>
  <si>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</si>
  <si>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</si>
  <si>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</si>
  <si>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</si>
  <si>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</si>
  <si>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</si>
  <si>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</si>
  <si>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</si>
  <si>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</si>
  <si>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</si>
  <si>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</si>
  <si>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</si>
  <si>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</si>
  <si>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</si>
  <si>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</si>
  <si>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</si>
  <si>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</si>
  <si>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</si>
  <si>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</si>
  <si>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</si>
  <si>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</si>
  <si>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</si>
  <si>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</si>
  <si>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</si>
  <si>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</si>
  <si>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</si>
  <si>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</si>
  <si>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</si>
  <si>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</si>
  <si>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</si>
  <si>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</si>
  <si>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</si>
  <si>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</si>
  <si>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</si>
  <si>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</si>
  <si>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</si>
  <si>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</si>
  <si>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</si>
  <si>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</si>
  <si>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</si>
  <si>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</si>
  <si>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</si>
  <si>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</si>
  <si>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</si>
  <si>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</si>
  <si>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</si>
  <si>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</si>
  <si>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</si>
  <si>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</si>
  <si>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</si>
  <si>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</si>
  <si>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</si>
  <si>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</si>
  <si>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</si>
  <si>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</si>
  <si>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</si>
  <si>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</si>
  <si>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</si>
  <si>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</si>
  <si>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</si>
  <si>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</si>
  <si>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</si>
  <si>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</si>
  <si>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</si>
  <si>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</si>
  <si>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</si>
  <si>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</si>
  <si>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</si>
  <si>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</si>
  <si>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</si>
  <si>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</si>
  <si>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</si>
  <si>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</si>
  <si>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</si>
  <si>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</si>
  <si>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</si>
  <si>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</si>
  <si>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</si>
  <si>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</si>
  <si>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</si>
  <si>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</si>
  <si>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</si>
  <si>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</si>
  <si>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</si>
  <si>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</si>
  <si>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</si>
  <si>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</si>
  <si>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</si>
  <si>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</si>
  <si>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</si>
  <si>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</si>
  <si>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</si>
  <si>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</si>
  <si>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</si>
  <si>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</si>
  <si>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</si>
  <si>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</si>
  <si>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</si>
  <si>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</si>
  <si>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</si>
  <si>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</si>
  <si>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</si>
  <si>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</si>
  <si>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</si>
  <si>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</si>
  <si>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</si>
  <si>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</si>
  <si>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</si>
  <si>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</si>
  <si>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</si>
  <si>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</si>
  <si>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</si>
  <si>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</si>
  <si>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</si>
  <si>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</si>
  <si>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</si>
  <si>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</si>
  <si>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</si>
  <si>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</si>
  <si>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</si>
  <si>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</si>
  <si>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</si>
  <si>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</si>
  <si>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</si>
  <si>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</si>
  <si>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</si>
  <si>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</si>
  <si>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</si>
  <si>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</si>
  <si>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</si>
  <si>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</si>
  <si>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</si>
  <si>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</si>
  <si>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</si>
  <si>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</si>
  <si>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</si>
  <si>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</si>
  <si>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</si>
  <si>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</si>
  <si>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</si>
  <si>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</si>
  <si>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</si>
  <si>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</si>
  <si>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</si>
  <si>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</si>
  <si>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</si>
  <si>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</si>
  <si>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</si>
  <si>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</si>
  <si>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</si>
  <si>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</si>
  <si>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</si>
  <si>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</si>
  <si>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</si>
  <si>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</si>
  <si>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</si>
  <si>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</si>
  <si>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</si>
  <si>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</si>
  <si>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</si>
  <si>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</si>
  <si>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</si>
  <si>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</si>
  <si>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</si>
  <si>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</si>
  <si>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</si>
  <si>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</si>
  <si>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</si>
  <si>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</si>
  <si>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</si>
  <si>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</si>
  <si>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</si>
  <si>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</si>
  <si>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</si>
  <si>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</si>
  <si>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</si>
  <si>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</si>
  <si>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</si>
  <si>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</si>
  <si>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</si>
  <si>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</si>
  <si>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</si>
  <si>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</si>
  <si>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</si>
  <si>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</si>
  <si>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</si>
  <si>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</si>
  <si>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</si>
  <si>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</si>
  <si>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</si>
  <si>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</si>
  <si>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</si>
  <si>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</si>
  <si>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</si>
  <si>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</si>
  <si>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</si>
  <si>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</si>
  <si>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</si>
  <si>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</si>
  <si>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</si>
  <si>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</si>
  <si>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</si>
  <si>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</si>
  <si>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</si>
  <si>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</si>
  <si>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</si>
  <si>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</si>
  <si>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</si>
  <si>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</si>
  <si>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</si>
  <si>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</si>
  <si>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</si>
  <si>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</si>
  <si>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</si>
  <si>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</si>
  <si>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</si>
  <si>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</si>
  <si>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</si>
  <si>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</si>
  <si>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</si>
  <si>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</si>
  <si>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</si>
  <si>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</si>
  <si>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</si>
  <si>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</si>
  <si>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</si>
  <si>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</si>
  <si>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</si>
  <si>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</si>
  <si>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</si>
  <si>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</si>
  <si>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</si>
  <si>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</si>
  <si>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</si>
  <si>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</si>
  <si>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</si>
  <si>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</si>
  <si>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</si>
  <si>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</si>
  <si>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</si>
  <si>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</si>
  <si>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</si>
  <si>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</si>
  <si>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</si>
  <si>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</si>
  <si>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</si>
  <si>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</si>
  <si>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</si>
  <si>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</si>
  <si>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</si>
  <si>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</si>
  <si>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</si>
  <si>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</si>
  <si>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</si>
  <si>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</si>
  <si>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</si>
  <si>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</si>
  <si>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</si>
  <si>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</si>
  <si>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</si>
  <si>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</si>
  <si>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</si>
  <si>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</si>
  <si>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</si>
  <si>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</si>
  <si>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</si>
  <si>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</si>
  <si>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</si>
  <si>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</si>
  <si>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</si>
  <si>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</si>
  <si>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</si>
  <si>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</si>
  <si>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</si>
  <si>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</si>
  <si>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</si>
  <si>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</si>
  <si>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</si>
  <si>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</si>
  <si>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</si>
  <si>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</si>
  <si>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</si>
  <si>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</si>
  <si>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</si>
  <si>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</si>
  <si>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</si>
  <si>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</si>
  <si>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</si>
  <si>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</si>
  <si>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</si>
  <si>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</si>
  <si>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</si>
  <si>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</si>
  <si>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</si>
  <si>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</si>
  <si>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</si>
  <si>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</si>
  <si>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</si>
  <si>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</si>
  <si>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</si>
  <si>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</si>
  <si>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</si>
  <si>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</si>
  <si>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</si>
  <si>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</si>
  <si>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</si>
  <si>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</si>
  <si>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</si>
  <si>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</si>
  <si>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</si>
  <si>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</si>
  <si>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</si>
  <si>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</si>
  <si>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</si>
  <si>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</si>
  <si>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</si>
  <si>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</si>
  <si>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</si>
  <si>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</si>
  <si>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</si>
  <si>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</si>
  <si>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</si>
  <si>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</si>
  <si>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</si>
  <si>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</si>
  <si>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</si>
  <si>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</si>
  <si>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</si>
  <si>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</si>
  <si>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</si>
  <si>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</si>
  <si>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</si>
  <si>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</si>
  <si>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</si>
  <si>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</si>
  <si>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</si>
  <si>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</si>
  <si>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</si>
  <si>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</si>
  <si>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</si>
  <si>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</si>
  <si>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</si>
  <si>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</si>
  <si>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</si>
  <si>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</si>
  <si>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</si>
  <si>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</si>
  <si>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</si>
  <si>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</si>
  <si>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</si>
  <si>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</si>
  <si>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</si>
  <si>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</si>
  <si>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</si>
  <si>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</si>
  <si>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</si>
  <si>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</si>
  <si>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</si>
  <si>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</si>
  <si>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</si>
  <si>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</si>
  <si>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</si>
  <si>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</si>
  <si>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</si>
  <si>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</si>
  <si>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</si>
  <si>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</si>
  <si>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</si>
  <si>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</si>
  <si>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</si>
  <si>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</si>
  <si>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</si>
  <si>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</si>
  <si>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</si>
  <si>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</si>
  <si>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</si>
  <si>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</si>
  <si>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</si>
  <si>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</si>
  <si>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</si>
  <si>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</si>
  <si>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</si>
  <si>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</si>
  <si>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</si>
  <si>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</si>
  <si>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</si>
  <si>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</si>
  <si>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</si>
  <si>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</si>
  <si>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</si>
  <si>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</si>
  <si>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</si>
  <si>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</si>
  <si>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</si>
  <si>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</si>
  <si>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</si>
  <si>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</si>
  <si>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</si>
  <si>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</si>
  <si>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</si>
  <si>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</si>
  <si>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</si>
  <si>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</si>
  <si>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</si>
  <si>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</si>
  <si>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</si>
  <si>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</si>
  <si>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</si>
  <si>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</si>
  <si>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</si>
  <si>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</si>
  <si>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</si>
  <si>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</si>
  <si>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</si>
  <si>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</si>
  <si>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</si>
  <si>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</si>
  <si>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</si>
  <si>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</si>
  <si>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</si>
  <si>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</si>
  <si>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</si>
  <si>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</si>
  <si>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</si>
  <si>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</si>
  <si>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</si>
  <si>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</si>
  <si>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</si>
  <si>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</si>
  <si>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</si>
  <si>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</si>
  <si>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</si>
  <si>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</si>
  <si>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</si>
  <si>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</si>
  <si>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</si>
  <si>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</si>
  <si>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</si>
  <si>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</si>
  <si>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</si>
  <si>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</si>
  <si>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</si>
  <si>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</si>
  <si>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</si>
  <si>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</si>
  <si>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</si>
  <si>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</si>
  <si>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</si>
  <si>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</si>
  <si>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</si>
  <si>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</si>
  <si>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</si>
  <si>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</si>
  <si>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</si>
  <si>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</si>
  <si>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</si>
  <si>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</si>
  <si>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</si>
  <si>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</si>
  <si>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</si>
  <si>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</si>
  <si>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</si>
  <si>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</si>
  <si>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</si>
  <si>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</si>
  <si>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</si>
  <si>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</si>
  <si>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</si>
  <si>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</si>
  <si>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</si>
  <si>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</si>
  <si>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</si>
  <si>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</si>
  <si>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</si>
  <si>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</si>
  <si>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</si>
  <si>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</si>
  <si>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</si>
  <si>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</si>
  <si>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</si>
  <si>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</si>
  <si>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</si>
  <si>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</si>
  <si>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</si>
  <si>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</si>
  <si>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</si>
  <si>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</si>
  <si>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</si>
  <si>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</si>
  <si>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</si>
  <si>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</si>
  <si>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</si>
  <si>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</si>
  <si>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</si>
  <si>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</si>
  <si>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</si>
  <si>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</si>
  <si>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</si>
  <si>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</si>
  <si>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</si>
  <si>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</si>
  <si>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</si>
  <si>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</si>
  <si>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</si>
  <si>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</si>
  <si>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</si>
  <si>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</si>
  <si>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</si>
  <si>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</si>
  <si>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</si>
  <si>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</si>
  <si>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</si>
  <si>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</si>
  <si>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</si>
  <si>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</si>
  <si>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</si>
  <si>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</si>
  <si>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</si>
  <si>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</si>
  <si>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</si>
  <si>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</si>
  <si>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</si>
  <si>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</si>
  <si>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</si>
  <si>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</si>
  <si>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</si>
  <si>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</si>
  <si>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</si>
  <si>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</si>
  <si>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</si>
  <si>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</si>
  <si>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</si>
  <si>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</si>
  <si>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</si>
  <si>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</si>
  <si>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</si>
  <si>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</si>
  <si>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</si>
  <si>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</si>
  <si>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</si>
  <si>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</si>
  <si>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</si>
  <si>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</si>
  <si>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</si>
  <si>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</si>
  <si>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</si>
  <si>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</si>
  <si>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</si>
  <si>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</si>
  <si>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</si>
  <si>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</si>
  <si>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</si>
  <si>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</si>
  <si>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</si>
  <si>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</si>
  <si>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</si>
  <si>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</si>
  <si>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</si>
  <si>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</si>
  <si>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</si>
  <si>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</si>
  <si>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</si>
  <si>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</si>
  <si>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</si>
  <si>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</si>
  <si>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</si>
  <si>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</si>
  <si>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</si>
  <si>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</si>
  <si>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</si>
  <si>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</si>
  <si>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</si>
  <si>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</si>
  <si>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</si>
  <si>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</si>
  <si>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</si>
  <si>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</si>
  <si>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</si>
  <si>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</si>
  <si>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</si>
  <si>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</si>
  <si>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</si>
  <si>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</si>
  <si>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</si>
  <si>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</si>
  <si>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</si>
  <si>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</si>
  <si>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</si>
  <si>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</si>
  <si>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</si>
  <si>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</si>
  <si>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</si>
  <si>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</si>
  <si>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</si>
  <si>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</si>
  <si>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</si>
  <si>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</si>
  <si>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</si>
  <si>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</si>
  <si>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</si>
  <si>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</si>
  <si>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</si>
  <si>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</si>
  <si>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</si>
  <si>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</si>
  <si>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</si>
  <si>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</si>
  <si>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</si>
  <si>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</si>
  <si>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</si>
  <si>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</si>
  <si>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</si>
  <si>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</si>
  <si>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</si>
  <si>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</si>
  <si>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</si>
  <si>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</si>
  <si>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</si>
  <si>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</si>
  <si>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</si>
  <si>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</si>
  <si>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</si>
  <si>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</si>
  <si>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</si>
  <si>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</si>
  <si>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</si>
  <si>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</si>
  <si>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</si>
  <si>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</si>
  <si>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</si>
  <si>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</si>
  <si>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</si>
  <si>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</si>
  <si>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</si>
  <si>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</si>
  <si>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</si>
  <si>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</si>
  <si>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</si>
  <si>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</si>
  <si>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</si>
  <si>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</si>
  <si>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</si>
  <si>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</si>
  <si>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</si>
  <si>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</si>
  <si>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</si>
  <si>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</si>
  <si>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</si>
  <si>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</si>
  <si>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</si>
  <si>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</si>
  <si>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</si>
  <si>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</si>
  <si>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</si>
  <si>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</si>
  <si>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</si>
  <si>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</si>
  <si>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</si>
  <si>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</si>
  <si>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</si>
  <si>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</si>
  <si>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</si>
  <si>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</si>
  <si>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</si>
  <si>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</si>
  <si>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</si>
  <si>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</si>
  <si>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</si>
  <si>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</si>
  <si>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</si>
  <si>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</si>
  <si>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</si>
  <si>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</si>
  <si>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</si>
  <si>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</si>
  <si>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</si>
  <si>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</si>
  <si>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</si>
  <si>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</si>
  <si>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</si>
  <si>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</si>
  <si>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</si>
  <si>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</si>
  <si>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</si>
  <si>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</si>
  <si>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</si>
  <si>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</si>
  <si>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</si>
  <si>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</si>
  <si>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</si>
  <si>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</si>
  <si>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</si>
  <si>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</si>
  <si>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</si>
  <si>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</si>
  <si>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</si>
  <si>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</si>
  <si>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</si>
  <si>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</si>
  <si>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</si>
  <si>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</si>
  <si>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</si>
  <si>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</si>
  <si>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</si>
  <si>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</si>
  <si>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</si>
  <si>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</si>
  <si>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</si>
  <si>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</si>
  <si>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</si>
  <si>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</si>
  <si>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</si>
  <si>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</si>
  <si>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</si>
  <si>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</si>
  <si>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</si>
  <si>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</si>
  <si>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</si>
  <si>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</si>
  <si>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</si>
  <si>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</si>
  <si>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</si>
  <si>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</si>
  <si>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</si>
  <si>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</si>
  <si>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</si>
  <si>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</si>
  <si>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</si>
  <si>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</si>
  <si>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</si>
  <si>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</si>
  <si>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</si>
  <si>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</si>
  <si>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</si>
  <si>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</si>
  <si>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</si>
  <si>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</si>
  <si>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</si>
  <si>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</si>
  <si>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</si>
  <si>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</si>
  <si>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</si>
  <si>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</si>
  <si>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</si>
  <si>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</si>
  <si>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</si>
  <si>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</si>
  <si>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</si>
  <si>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</si>
  <si>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</si>
  <si>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</si>
  <si>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</si>
  <si>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</si>
  <si>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</si>
  <si>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</si>
  <si>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</si>
  <si>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</si>
  <si>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</si>
  <si>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</si>
  <si>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</si>
  <si>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</si>
  <si>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</si>
  <si>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</si>
  <si>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</si>
  <si>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</si>
  <si>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</si>
  <si>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</si>
  <si>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</si>
  <si>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</si>
  <si>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</si>
  <si>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</si>
  <si>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</si>
  <si>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</si>
  <si>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</si>
  <si>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</si>
  <si>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</si>
  <si>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</si>
  <si>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</si>
  <si>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</si>
  <si>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</si>
  <si>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</si>
  <si>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</si>
  <si>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</si>
  <si>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</si>
  <si>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</si>
  <si>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</si>
  <si>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</si>
  <si>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</si>
  <si>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</si>
  <si>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</si>
  <si>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</si>
  <si>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</si>
  <si>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</si>
  <si>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</si>
  <si>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</si>
  <si>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</si>
  <si>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</si>
  <si>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</si>
  <si>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</si>
  <si>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</si>
  <si>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</si>
  <si>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</si>
  <si>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</si>
  <si>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</si>
  <si>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</si>
  <si>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</si>
  <si>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</si>
  <si>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</si>
  <si>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</si>
  <si>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</si>
  <si>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</si>
  <si>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</si>
  <si>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</si>
  <si>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</si>
  <si>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</si>
  <si>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</si>
  <si>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</si>
  <si>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</si>
  <si>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</si>
  <si>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</si>
  <si>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</si>
  <si>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</si>
  <si>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</si>
  <si>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</si>
  <si>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</si>
  <si>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</si>
  <si>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</si>
  <si>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</si>
  <si>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</si>
  <si>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</si>
  <si>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</si>
  <si>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</si>
  <si>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</si>
  <si>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</si>
  <si>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</si>
  <si>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</si>
  <si>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</si>
  <si>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</si>
  <si>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</si>
  <si>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</si>
  <si>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</si>
  <si>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</si>
  <si>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</si>
  <si>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</si>
  <si>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</si>
  <si>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</si>
  <si>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</si>
  <si>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</si>
  <si>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</si>
  <si>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</si>
  <si>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</si>
  <si>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</si>
  <si>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</si>
  <si>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</si>
  <si>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</si>
  <si>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</si>
  <si>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</si>
  <si>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</si>
  <si>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</si>
  <si>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</si>
  <si>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</si>
  <si>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</si>
  <si>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</si>
  <si>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</si>
  <si>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</si>
  <si>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</si>
  <si>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</si>
  <si>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</si>
  <si>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</si>
  <si>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</si>
  <si>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</si>
  <si>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</si>
  <si>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</si>
  <si>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</si>
  <si>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</si>
  <si>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</si>
  <si>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</si>
  <si>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</si>
  <si>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</si>
  <si>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</si>
  <si>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</si>
  <si>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</si>
  <si>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</si>
  <si>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</si>
  <si>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</si>
  <si>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</si>
  <si>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</si>
  <si>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</si>
  <si>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</si>
  <si>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</si>
  <si>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</si>
  <si>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</si>
  <si>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</si>
  <si>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</si>
  <si>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</si>
  <si>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</si>
  <si>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</si>
  <si>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</si>
  <si>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</si>
  <si>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</si>
  <si>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</si>
  <si>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</si>
  <si>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</si>
  <si>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</si>
  <si>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</si>
  <si>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</si>
  <si>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</si>
  <si>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</si>
  <si>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</si>
  <si>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</si>
  <si>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</si>
  <si>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</si>
  <si>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</si>
  <si>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</si>
  <si>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</si>
  <si>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</si>
  <si>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</si>
  <si>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</si>
  <si>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</si>
  <si>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</si>
  <si>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</si>
  <si>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</si>
  <si>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</si>
  <si>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</si>
  <si>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</si>
  <si>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</si>
  <si>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</si>
  <si>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</si>
  <si>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</si>
  <si>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</si>
  <si>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</si>
  <si>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</si>
  <si>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</si>
  <si>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</si>
  <si>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</si>
  <si>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</si>
  <si>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</si>
  <si>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</si>
  <si>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</si>
  <si>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</si>
  <si>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</si>
  <si>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</si>
  <si>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</si>
  <si>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</si>
  <si>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</si>
  <si>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</si>
  <si>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</si>
  <si>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</si>
  <si>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</si>
  <si>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</si>
  <si>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</si>
  <si>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</si>
  <si>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</si>
  <si>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</si>
  <si>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</si>
  <si>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</si>
  <si>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</si>
  <si>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</si>
  <si>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</si>
  <si>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</si>
  <si>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</si>
  <si>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</si>
  <si>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</si>
  <si>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</si>
  <si>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</si>
  <si>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</si>
  <si>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</si>
  <si>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</si>
  <si>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</si>
  <si>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</si>
  <si>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</si>
  <si>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</si>
  <si>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</si>
  <si>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</si>
  <si>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</si>
  <si>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</si>
  <si>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</si>
  <si>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</si>
  <si>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</si>
  <si>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</si>
  <si>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</si>
  <si>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</si>
  <si>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</si>
  <si>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</si>
  <si>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</si>
  <si>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</si>
  <si>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</si>
  <si>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</si>
  <si>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</si>
  <si>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</si>
  <si>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</si>
  <si>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</si>
  <si>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</si>
  <si>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</si>
  <si>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</si>
  <si>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</si>
  <si>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</si>
  <si>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</si>
  <si>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</si>
  <si>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</si>
  <si>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</si>
  <si>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</si>
  <si>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</si>
  <si>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</si>
  <si>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</si>
  <si>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</si>
  <si>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</si>
  <si>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</si>
  <si>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</si>
  <si>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</si>
  <si>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</si>
  <si>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</si>
  <si>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</si>
  <si>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</si>
  <si>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</si>
  <si>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</si>
  <si>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</si>
  <si>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</si>
  <si>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</si>
  <si>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</si>
  <si>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</si>
  <si>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</si>
  <si>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</si>
  <si>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</si>
  <si>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</si>
  <si>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</si>
  <si>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</si>
  <si>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</si>
  <si>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</si>
  <si>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</si>
  <si>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</si>
  <si>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</si>
  <si>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</si>
  <si>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</si>
  <si>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</si>
  <si>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</si>
  <si>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</si>
  <si>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</si>
  <si>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</si>
  <si>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</si>
  <si>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</si>
  <si>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</si>
  <si>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</si>
  <si>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</si>
  <si>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</si>
  <si>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</si>
  <si>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</si>
  <si>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</si>
  <si>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</si>
  <si>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</si>
  <si>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</si>
  <si>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</si>
  <si>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</si>
  <si>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</si>
  <si>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</si>
  <si>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</si>
  <si>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</si>
  <si>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</si>
  <si>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</si>
  <si>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</si>
  <si>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</si>
  <si>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</si>
  <si>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</si>
  <si>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</si>
  <si>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</si>
  <si>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</si>
  <si>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</si>
  <si>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</si>
  <si>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</si>
  <si>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</si>
  <si>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</si>
  <si>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</si>
  <si>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</si>
  <si>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</si>
  <si>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</si>
  <si>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</si>
  <si>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</si>
  <si>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</si>
  <si>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</si>
  <si>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</si>
  <si>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</si>
  <si>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</si>
  <si>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</si>
  <si>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</si>
  <si>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</si>
  <si>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</si>
  <si>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</si>
  <si>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</si>
  <si>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</si>
  <si>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</si>
  <si>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</si>
  <si>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</si>
  <si>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</si>
  <si>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</si>
  <si>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</si>
  <si>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</si>
  <si>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</si>
  <si>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</si>
  <si>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</si>
  <si>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</si>
  <si>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</si>
  <si>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</si>
  <si>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</si>
  <si>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</si>
  <si>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</si>
  <si>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</si>
  <si>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</si>
  <si>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</si>
  <si>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</si>
  <si>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</si>
  <si>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</si>
  <si>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</si>
  <si>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</si>
  <si>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</si>
  <si>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</si>
  <si>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</si>
  <si>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</si>
  <si>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</si>
  <si>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</si>
  <si>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</si>
  <si>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</si>
  <si>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</si>
  <si>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</si>
  <si>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</si>
  <si>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</si>
  <si>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</si>
  <si>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</si>
  <si>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</si>
  <si>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</si>
  <si>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</si>
  <si>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</si>
  <si>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</si>
  <si>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</si>
  <si>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</si>
  <si>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</si>
  <si>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</si>
  <si>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</si>
  <si>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</si>
  <si>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</si>
  <si>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</si>
  <si>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</si>
  <si>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</si>
  <si>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</si>
  <si>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</si>
  <si>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</si>
  <si>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</si>
  <si>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</si>
  <si>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</si>
  <si>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</si>
  <si>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</si>
  <si>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</si>
  <si>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</si>
  <si>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</si>
  <si>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</si>
  <si>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</si>
  <si>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</si>
  <si>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</si>
  <si>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</si>
  <si>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</si>
  <si>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</si>
  <si>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</si>
  <si>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</si>
  <si>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</si>
  <si>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</si>
  <si>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</si>
  <si>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</si>
  <si>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</si>
  <si>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</si>
  <si>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</si>
  <si>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</si>
  <si>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</si>
  <si>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</si>
  <si>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</si>
  <si>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</si>
  <si>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</si>
  <si>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</si>
  <si>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</si>
  <si>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</si>
  <si>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</si>
  <si>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</si>
  <si>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</si>
  <si>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</si>
  <si>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</si>
  <si>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</si>
  <si>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</si>
  <si>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</si>
  <si>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</si>
  <si>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</si>
  <si>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</si>
  <si>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</si>
  <si>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</si>
  <si>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</si>
  <si>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</si>
  <si>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</si>
  <si>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</si>
  <si>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</si>
  <si>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</si>
  <si>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</si>
  <si>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</si>
  <si>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</si>
  <si>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</si>
  <si>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</si>
  <si>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</si>
  <si>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</si>
  <si>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</si>
  <si>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</si>
  <si>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</si>
  <si>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</si>
  <si>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</si>
  <si>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</si>
  <si>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</si>
  <si>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</si>
  <si>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</si>
  <si>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</si>
  <si>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</si>
  <si>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</si>
  <si>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</si>
  <si>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</si>
  <si>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</si>
  <si>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</si>
  <si>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</si>
  <si>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</si>
  <si>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</si>
  <si>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</si>
  <si>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</si>
  <si>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</si>
  <si>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</si>
  <si>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</si>
  <si>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</si>
  <si>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</si>
  <si>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</si>
  <si>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</si>
  <si>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</si>
  <si>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</si>
  <si>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</si>
  <si>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</si>
  <si>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</si>
  <si>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</si>
  <si>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</si>
  <si>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</si>
  <si>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</si>
  <si>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</si>
  <si>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</si>
  <si>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</si>
  <si>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</si>
  <si>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</si>
  <si>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</si>
  <si>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</si>
  <si>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</si>
  <si>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</si>
  <si>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</si>
  <si>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</si>
  <si>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</si>
  <si>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</si>
  <si>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</si>
  <si>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</si>
  <si>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</si>
  <si>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</si>
  <si>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</si>
  <si>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</si>
  <si>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</si>
  <si>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</si>
  <si>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</si>
  <si>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</si>
  <si>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</si>
  <si>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</si>
  <si>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</si>
  <si>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</si>
  <si>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</si>
  <si>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</si>
  <si>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</si>
  <si>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</si>
  <si>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</si>
  <si>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</si>
  <si>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</si>
  <si>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</si>
  <si>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</si>
  <si>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</si>
  <si>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</si>
  <si>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</si>
  <si>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</si>
  <si>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</si>
  <si>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</si>
  <si>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</si>
  <si>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</si>
  <si>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</si>
  <si>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</si>
  <si>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</si>
  <si>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</si>
  <si>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</si>
  <si>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</si>
  <si>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</si>
  <si>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</si>
  <si>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</si>
  <si>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</si>
  <si>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</si>
  <si>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</si>
  <si>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</si>
  <si>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</si>
  <si>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</si>
  <si>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</si>
  <si>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</si>
  <si>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</si>
  <si>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</si>
  <si>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</si>
  <si>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</si>
  <si>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</si>
  <si>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</si>
  <si>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</si>
  <si>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</si>
  <si>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</si>
  <si>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</si>
  <si>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</si>
  <si>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</si>
  <si>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</si>
  <si>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</si>
  <si>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</si>
  <si>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</si>
  <si>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</si>
  <si>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</si>
  <si>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</si>
  <si>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</si>
  <si>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</si>
  <si>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</si>
  <si>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</si>
  <si>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</si>
  <si>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</si>
  <si>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</si>
  <si>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</si>
  <si>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</si>
  <si>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</si>
  <si>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</si>
  <si>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</si>
  <si>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</si>
  <si>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</si>
  <si>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</si>
  <si>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</si>
  <si>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</si>
  <si>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</si>
  <si>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</si>
  <si>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</si>
  <si>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</si>
  <si>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</si>
  <si>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</si>
  <si>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</si>
  <si>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</si>
  <si>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</si>
  <si>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</si>
  <si>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</si>
  <si>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</si>
  <si>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</si>
  <si>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</si>
  <si>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</si>
  <si>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</si>
  <si>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</si>
  <si>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</si>
  <si>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</si>
  <si>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</si>
  <si>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</si>
  <si>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</si>
  <si>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</si>
  <si>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</si>
  <si>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</si>
  <si>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</si>
  <si>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</si>
  <si>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</si>
  <si>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</si>
  <si>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</si>
  <si>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</si>
  <si>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</si>
  <si>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</si>
  <si>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</si>
  <si>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</si>
  <si>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</si>
  <si>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</si>
  <si>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</si>
  <si>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</si>
  <si>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</si>
  <si>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</si>
  <si>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</si>
  <si>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</si>
  <si>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</si>
  <si>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</si>
  <si>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</si>
  <si>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</si>
  <si>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</si>
  <si>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</si>
  <si>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</si>
  <si>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</si>
  <si>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</si>
  <si>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</si>
  <si>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</si>
  <si>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</si>
  <si>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</si>
  <si>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</si>
  <si>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</si>
  <si>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</si>
  <si>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</si>
  <si>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</si>
  <si>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</si>
  <si>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</si>
  <si>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</si>
  <si>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</si>
  <si>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</si>
  <si>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</si>
  <si>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</si>
  <si>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</si>
  <si>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</si>
  <si>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</si>
  <si>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</si>
  <si>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</si>
  <si>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</si>
  <si>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</si>
  <si>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</si>
  <si>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</si>
  <si>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</si>
  <si>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</si>
  <si>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</si>
  <si>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</si>
  <si>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</si>
  <si>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</si>
  <si>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</si>
  <si>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</si>
  <si>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</si>
  <si>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</si>
  <si>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</si>
  <si>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</si>
  <si>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</si>
  <si>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</si>
  <si>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</si>
  <si>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</si>
  <si>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</si>
  <si>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</si>
  <si>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</si>
  <si>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</si>
  <si>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</si>
  <si>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</si>
  <si>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</si>
  <si>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</si>
  <si>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</si>
  <si>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</si>
  <si>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</si>
  <si>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</si>
  <si>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</si>
  <si>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</si>
  <si>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</si>
  <si>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</si>
  <si>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</si>
  <si>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</si>
  <si>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</si>
  <si>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</si>
  <si>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</si>
  <si>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</si>
  <si>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</si>
  <si>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</si>
  <si>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</si>
  <si>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</si>
  <si>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</si>
  <si>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</si>
  <si>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</si>
  <si>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</si>
  <si>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</si>
  <si>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</si>
  <si>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</si>
  <si>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</si>
  <si>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</si>
  <si>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</si>
  <si>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</si>
  <si>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</si>
  <si>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</si>
  <si>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</si>
  <si>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</si>
  <si>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</si>
  <si>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</si>
  <si>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</si>
  <si>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</si>
  <si>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</si>
  <si>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</si>
  <si>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</si>
  <si>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</si>
  <si>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</si>
  <si>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</si>
  <si>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</si>
  <si>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</si>
  <si>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</si>
  <si>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</si>
  <si>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</si>
  <si>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</si>
  <si>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</si>
  <si>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</si>
  <si>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</si>
  <si>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</si>
  <si>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</si>
  <si>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</si>
  <si>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</si>
  <si>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</si>
  <si>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</si>
  <si>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</si>
  <si>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</si>
  <si>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</si>
  <si>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</si>
  <si>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</si>
  <si>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</si>
  <si>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</si>
  <si>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</si>
  <si>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</si>
  <si>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</si>
  <si>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</si>
  <si>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</si>
  <si>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</si>
  <si>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</si>
  <si>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</si>
  <si>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</si>
  <si>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</si>
  <si>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</si>
  <si>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</si>
  <si>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</si>
  <si>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</si>
  <si>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</si>
  <si>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</si>
  <si>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</si>
  <si>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</si>
  <si>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</si>
  <si>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</si>
  <si>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</si>
  <si>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</si>
  <si>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</si>
  <si>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</si>
  <si>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</si>
  <si>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</si>
  <si>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</si>
  <si>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</si>
  <si>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</si>
  <si>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</si>
  <si>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</si>
  <si>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</si>
  <si>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</si>
  <si>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</si>
  <si>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</si>
  <si>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</si>
  <si>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</si>
  <si>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</si>
  <si>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</si>
  <si>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</si>
  <si>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</si>
  <si>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</si>
  <si>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</si>
  <si>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</si>
  <si>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</si>
  <si>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</si>
  <si>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</si>
  <si>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</si>
  <si>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</si>
  <si>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</si>
  <si>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</si>
  <si>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</si>
  <si>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</si>
  <si>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</si>
  <si>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</si>
  <si>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</si>
  <si>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</si>
  <si>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</si>
  <si>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</si>
  <si>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</si>
  <si>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</si>
  <si>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</si>
  <si>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</si>
  <si>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</si>
  <si>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</si>
  <si>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</si>
  <si>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</si>
  <si>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</si>
  <si>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</si>
  <si>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</si>
  <si>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</si>
  <si>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</si>
  <si>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</si>
  <si>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</si>
  <si>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</si>
  <si>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</si>
  <si>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</si>
  <si>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</si>
  <si>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</si>
  <si>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</si>
  <si>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</si>
  <si>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</si>
  <si>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</si>
  <si>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</si>
  <si>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</si>
  <si>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</si>
  <si>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</si>
  <si>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</si>
  <si>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</si>
  <si>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</si>
  <si>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</si>
  <si>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</si>
  <si>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</si>
  <si>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</si>
  <si>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</si>
  <si>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</si>
  <si>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</si>
  <si>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</si>
  <si>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</si>
  <si>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</si>
  <si>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</si>
  <si>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</si>
  <si>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</si>
  <si>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</si>
  <si>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</si>
  <si>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</si>
  <si>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</si>
  <si>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</si>
  <si>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</si>
  <si>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</si>
  <si>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</si>
  <si>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</si>
  <si>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</si>
  <si>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</si>
  <si>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</si>
  <si>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</si>
  <si>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</si>
  <si>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</si>
  <si>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</si>
  <si>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</si>
  <si>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</si>
  <si>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</si>
  <si>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</si>
  <si>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</si>
  <si>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</si>
  <si>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</si>
  <si>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</si>
  <si>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</si>
  <si>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</si>
  <si>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</si>
  <si>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</si>
  <si>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</si>
  <si>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</si>
  <si>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</si>
  <si>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</si>
  <si>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</si>
  <si>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</si>
  <si>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</si>
  <si>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</si>
  <si>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</si>
  <si>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</si>
  <si>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</si>
  <si>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</si>
  <si>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</si>
  <si>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</si>
  <si>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</si>
  <si>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</si>
  <si>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</si>
  <si>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</si>
  <si>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</si>
  <si>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</si>
  <si>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</si>
  <si>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</si>
  <si>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</si>
  <si>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</si>
  <si>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</si>
  <si>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</si>
  <si>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</si>
  <si>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</si>
  <si>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</si>
  <si>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</si>
  <si>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</si>
  <si>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</si>
  <si>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</si>
  <si>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</si>
  <si>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</si>
  <si>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</si>
  <si>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</si>
  <si>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</si>
  <si>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</si>
  <si>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</si>
  <si>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</si>
  <si>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</si>
  <si>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</si>
  <si>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</si>
  <si>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</si>
  <si>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</si>
  <si>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</si>
  <si>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</si>
  <si>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</si>
  <si>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</si>
  <si>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</si>
  <si>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</si>
  <si>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</si>
  <si>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</si>
  <si>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</si>
  <si>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</si>
  <si>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</si>
  <si>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</si>
  <si>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</si>
  <si>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</si>
  <si>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</si>
  <si>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</si>
  <si>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</si>
  <si>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</si>
  <si>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</si>
  <si>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</si>
  <si>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</si>
  <si>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</si>
  <si>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</si>
  <si>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</si>
  <si>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</si>
  <si>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</si>
  <si>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</si>
  <si>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</si>
  <si>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</si>
  <si>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</si>
  <si>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</si>
  <si>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</si>
  <si>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</si>
  <si>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</si>
  <si>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</si>
  <si>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</si>
  <si>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</si>
  <si>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</si>
  <si>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</si>
  <si>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</si>
  <si>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</si>
  <si>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</si>
  <si>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</si>
  <si>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</si>
  <si>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</si>
  <si>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</si>
  <si>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</si>
  <si>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</si>
  <si>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</si>
  <si>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</si>
  <si>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</si>
  <si>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</si>
  <si>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</si>
  <si>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</si>
  <si>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</si>
  <si>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</si>
  <si>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</si>
  <si>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</si>
  <si>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</si>
  <si>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</si>
  <si>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</si>
  <si>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</si>
  <si>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</si>
  <si>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</si>
  <si>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</si>
  <si>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</si>
  <si>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</si>
  <si>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</si>
  <si>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</si>
  <si>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</si>
  <si>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</si>
  <si>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</si>
  <si>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</si>
  <si>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</si>
  <si>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</si>
  <si>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</si>
  <si>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</si>
  <si>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</si>
  <si>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</si>
  <si>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</si>
  <si>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</si>
  <si>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</si>
  <si>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</si>
  <si>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</si>
  <si>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</si>
  <si>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</si>
  <si>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</si>
  <si>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</si>
  <si>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</si>
  <si>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</si>
  <si>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</si>
  <si>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</si>
  <si>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</si>
  <si>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</si>
  <si>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</si>
  <si>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</si>
  <si>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</si>
  <si>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</si>
  <si>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</si>
  <si>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</si>
  <si>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</si>
  <si>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</si>
  <si>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</si>
  <si>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</si>
  <si>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</si>
  <si>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</si>
  <si>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</si>
  <si>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</si>
  <si>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</si>
  <si>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</si>
  <si>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</si>
  <si>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</si>
  <si>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</si>
  <si>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</si>
  <si>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</si>
  <si>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</si>
  <si>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</si>
  <si>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</si>
  <si>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</si>
  <si>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</si>
  <si>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</si>
  <si>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</si>
  <si>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</si>
  <si>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</si>
  <si>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</si>
  <si>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</si>
  <si>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</si>
  <si>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</si>
  <si>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</si>
  <si>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</si>
  <si>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</si>
  <si>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</si>
  <si>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</si>
  <si>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</si>
  <si>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</si>
  <si>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</si>
  <si>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</si>
  <si>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</si>
  <si>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</si>
  <si>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</si>
  <si>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</si>
  <si>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</si>
  <si>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</si>
  <si>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</si>
  <si>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</si>
  <si>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</si>
  <si>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</si>
  <si>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</si>
  <si>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</si>
  <si>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</si>
  <si>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</si>
  <si>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</si>
  <si>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</si>
  <si>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</si>
  <si>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</si>
  <si>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</si>
  <si>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</si>
  <si>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</si>
  <si>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</si>
  <si>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</si>
  <si>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</si>
  <si>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</si>
  <si>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</si>
  <si>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</si>
  <si>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</si>
  <si>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</si>
  <si>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</si>
  <si>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</si>
  <si>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</si>
  <si>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</si>
  <si>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</si>
  <si>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</si>
  <si>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</si>
  <si>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</si>
  <si>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</si>
  <si>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</si>
  <si>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</si>
  <si>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</si>
  <si>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</si>
  <si>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</si>
  <si>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</si>
  <si>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</si>
  <si>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</si>
  <si>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</si>
  <si>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</si>
  <si>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</si>
  <si>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</si>
  <si>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</si>
  <si>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</si>
  <si>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</si>
  <si>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</si>
  <si>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</si>
  <si>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</si>
  <si>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</si>
  <si>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</si>
  <si>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</si>
  <si>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</si>
  <si>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</si>
  <si>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</si>
  <si>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</si>
  <si>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</si>
  <si>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</si>
  <si>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</si>
  <si>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</si>
  <si>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</si>
  <si>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</si>
  <si>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</si>
  <si>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</si>
  <si>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</si>
  <si>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</si>
  <si>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</si>
  <si>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</si>
  <si>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</si>
  <si>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</si>
  <si>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</si>
  <si>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</si>
  <si>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</si>
  <si>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</si>
  <si>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</si>
  <si>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</si>
  <si>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</si>
  <si>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</si>
  <si>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</si>
  <si>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</si>
  <si>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</si>
  <si>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</si>
  <si>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</si>
  <si>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</si>
  <si>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</si>
  <si>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</si>
  <si>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</si>
  <si>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</si>
  <si>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</si>
  <si>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</si>
  <si>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</si>
  <si>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</si>
  <si>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</si>
  <si>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</si>
  <si>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</si>
  <si>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</si>
  <si>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</si>
  <si>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</si>
  <si>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</si>
  <si>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</si>
  <si>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</si>
  <si>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</si>
  <si>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</si>
  <si>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</si>
  <si>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</si>
  <si>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</si>
  <si>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</si>
  <si>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</si>
  <si>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</si>
  <si>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</si>
  <si>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</si>
  <si>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</si>
  <si>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</si>
  <si>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</si>
  <si>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</si>
  <si>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</si>
  <si>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</si>
  <si>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</si>
  <si>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</si>
  <si>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</si>
  <si>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</si>
  <si>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</si>
  <si>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</si>
  <si>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</si>
  <si>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</si>
  <si>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</si>
  <si>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</si>
  <si>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</si>
  <si>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</si>
  <si>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</si>
  <si>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</si>
  <si>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</si>
  <si>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</si>
  <si>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</si>
  <si>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</si>
  <si>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</si>
  <si>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</si>
  <si>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</si>
  <si>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</si>
  <si>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</si>
  <si>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</si>
  <si>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</si>
  <si>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</si>
  <si>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</si>
  <si>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</si>
  <si>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</si>
  <si>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</si>
  <si>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</si>
  <si>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</si>
  <si>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</si>
  <si>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</si>
  <si>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</si>
  <si>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</si>
  <si>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</si>
  <si>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</si>
  <si>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</si>
  <si>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</si>
  <si>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</si>
  <si>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</si>
  <si>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</si>
  <si>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</si>
  <si>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</si>
  <si>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</si>
  <si>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</si>
  <si>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</si>
  <si>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</si>
  <si>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</si>
  <si>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</si>
  <si>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</si>
  <si>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</si>
  <si>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</si>
  <si>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</si>
  <si>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</si>
  <si>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</si>
  <si>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</si>
  <si>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</si>
  <si>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</si>
  <si>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</si>
  <si>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</si>
  <si>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</si>
  <si>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</si>
  <si>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</si>
  <si>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</si>
  <si>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</si>
  <si>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</si>
  <si>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</si>
  <si>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</si>
  <si>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</si>
  <si>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</si>
  <si>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</si>
  <si>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</si>
  <si>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</si>
  <si>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</si>
  <si>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</si>
  <si>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</si>
  <si>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</si>
  <si>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</si>
  <si>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</si>
  <si>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</si>
  <si>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</si>
  <si>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</si>
  <si>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</si>
  <si>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</si>
  <si>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</si>
  <si>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</si>
  <si>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</si>
  <si>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</si>
  <si>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</si>
  <si>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</si>
  <si>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</si>
  <si>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</si>
  <si>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</si>
  <si>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</si>
  <si>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</si>
  <si>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</si>
  <si>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</si>
  <si>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</si>
  <si>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</si>
  <si>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</si>
  <si>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</si>
  <si>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</si>
  <si>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</si>
  <si>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</si>
  <si>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</si>
  <si>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</si>
  <si>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</si>
  <si>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</si>
  <si>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</si>
  <si>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</si>
  <si>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</si>
  <si>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</si>
  <si>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</si>
  <si>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</si>
  <si>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</si>
  <si>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</si>
  <si>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</si>
  <si>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</si>
  <si>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</si>
  <si>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</si>
  <si>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</si>
  <si>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</si>
  <si>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</si>
  <si>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</si>
  <si>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</si>
  <si>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</si>
  <si>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</si>
  <si>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</si>
  <si>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</si>
  <si>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</si>
  <si>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</si>
  <si>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</si>
  <si>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</si>
  <si>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</si>
  <si>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</si>
  <si>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</si>
  <si>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</si>
  <si>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</si>
  <si>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</si>
  <si>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</si>
  <si>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</si>
  <si>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</si>
  <si>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</si>
  <si>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</si>
  <si>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</si>
  <si>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</si>
  <si>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</si>
  <si>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</si>
  <si>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</si>
  <si>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</si>
  <si>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</si>
  <si>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</si>
  <si>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</si>
  <si>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</si>
  <si>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</si>
  <si>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</si>
  <si>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</si>
  <si>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</si>
  <si>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</si>
  <si>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</si>
  <si>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</si>
  <si>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</si>
  <si>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</si>
  <si>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</si>
  <si>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</si>
  <si>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</si>
  <si>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</si>
  <si>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</si>
  <si>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</si>
  <si>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</si>
  <si>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</si>
  <si>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</si>
  <si>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</si>
  <si>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</si>
  <si>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</si>
  <si>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</si>
  <si>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</si>
  <si>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</si>
  <si>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</si>
  <si>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</si>
  <si>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</si>
  <si>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</si>
  <si>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</si>
  <si>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</si>
  <si>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</si>
  <si>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</si>
  <si>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</si>
  <si>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</si>
  <si>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</si>
  <si>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</si>
  <si>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</si>
  <si>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</si>
  <si>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</si>
  <si>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</si>
  <si>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</si>
  <si>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</si>
  <si>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</si>
  <si>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</si>
  <si>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</si>
  <si>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</si>
  <si>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</si>
  <si>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</si>
  <si>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</si>
  <si>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</si>
  <si>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</si>
  <si>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</si>
  <si>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</si>
  <si>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</si>
  <si>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</si>
  <si>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</si>
  <si>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</si>
  <si>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</si>
  <si>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</si>
  <si>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</si>
  <si>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</si>
  <si>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</si>
  <si>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</si>
  <si>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</si>
  <si>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</si>
  <si>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</si>
  <si>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</si>
  <si>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</si>
  <si>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</si>
  <si>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</si>
  <si>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</si>
  <si>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</si>
  <si>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</si>
  <si>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</si>
  <si>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</si>
  <si>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</si>
  <si>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</si>
  <si>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</si>
  <si>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</si>
  <si>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</si>
  <si>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</si>
  <si>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</si>
  <si>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</si>
  <si>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</si>
  <si>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</si>
  <si>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</si>
  <si>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</si>
  <si>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</si>
  <si>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</si>
  <si>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</si>
  <si>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</si>
  <si>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</si>
  <si>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</si>
  <si>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</si>
  <si>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</si>
  <si>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</si>
  <si>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</si>
  <si>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</si>
  <si>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</si>
  <si>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</si>
  <si>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</si>
  <si>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</si>
  <si>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</si>
  <si>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</si>
  <si>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</si>
  <si>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</si>
  <si>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</si>
  <si>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</si>
  <si>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</si>
  <si>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</si>
  <si>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</si>
  <si>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</si>
  <si>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</si>
  <si>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</si>
  <si>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</si>
  <si>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</si>
  <si>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</si>
  <si>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</si>
  <si>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</si>
  <si>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</si>
  <si>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</si>
  <si>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</si>
  <si>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</si>
  <si>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</si>
  <si>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</si>
  <si>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</si>
  <si>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</si>
  <si>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</si>
  <si>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</si>
  <si>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</si>
  <si>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</si>
  <si>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</si>
  <si>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</si>
  <si>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</si>
  <si>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</si>
  <si>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</si>
  <si>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</si>
  <si>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</si>
  <si>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</si>
  <si>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</si>
  <si>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</si>
  <si>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</si>
  <si>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</si>
  <si>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</si>
  <si>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</si>
  <si>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</si>
  <si>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</si>
  <si>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</si>
  <si>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</si>
  <si>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</si>
  <si>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</si>
  <si>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</si>
  <si>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</si>
  <si>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</si>
  <si>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</si>
  <si>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</si>
  <si>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</si>
  <si>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</si>
  <si>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</si>
  <si>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</si>
  <si>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</si>
  <si>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</si>
  <si>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</si>
  <si>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</si>
  <si>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</si>
  <si>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</si>
  <si>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</si>
  <si>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</si>
  <si>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</si>
  <si>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</si>
  <si>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</si>
  <si>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</si>
  <si>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</si>
  <si>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</si>
  <si>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</si>
  <si>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</si>
  <si>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</si>
  <si>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</si>
  <si>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</si>
  <si>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</si>
  <si>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</si>
  <si>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</si>
  <si>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</si>
  <si>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</si>
  <si>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</si>
  <si>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</si>
  <si>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</si>
  <si>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</si>
  <si>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</si>
  <si>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</si>
  <si>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</si>
  <si>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</si>
  <si>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</si>
  <si>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</si>
  <si>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</si>
  <si>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</si>
  <si>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</si>
  <si>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</si>
  <si>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</si>
  <si>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</si>
  <si>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</si>
  <si>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</si>
  <si>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</si>
  <si>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</si>
  <si>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</si>
  <si>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</si>
  <si>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</si>
  <si>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</si>
  <si>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</si>
  <si>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</si>
  <si>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</si>
  <si>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</si>
  <si>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</si>
  <si>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</si>
  <si>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</si>
  <si>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</si>
  <si>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</si>
  <si>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</si>
  <si>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</si>
  <si>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</si>
  <si>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</si>
  <si>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</si>
  <si>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</si>
  <si>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</si>
  <si>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</si>
  <si>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</si>
  <si>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</si>
  <si>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</si>
  <si>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</si>
  <si>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</si>
  <si>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</si>
  <si>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</si>
  <si>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</si>
  <si>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</si>
  <si>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</si>
  <si>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</si>
  <si>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</si>
  <si>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</si>
  <si>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</si>
  <si>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</si>
  <si>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</si>
  <si>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</si>
  <si>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</si>
  <si>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</si>
  <si>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</si>
  <si>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</si>
  <si>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</si>
  <si>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</si>
  <si>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</si>
  <si>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</si>
  <si>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</si>
  <si>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</si>
  <si>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</si>
  <si>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</si>
  <si>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</si>
  <si>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</si>
  <si>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</si>
  <si>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</si>
  <si>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</si>
  <si>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</si>
  <si>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</si>
  <si>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</si>
  <si>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</si>
  <si>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</si>
  <si>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</si>
  <si>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</si>
  <si>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</si>
  <si>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</si>
  <si>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</si>
  <si>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</si>
  <si>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</si>
  <si>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</si>
  <si>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</si>
  <si>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</si>
  <si>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</si>
  <si>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</si>
  <si>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</si>
  <si>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</si>
  <si>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</si>
  <si>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</si>
  <si>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</si>
  <si>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</si>
  <si>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</si>
  <si>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</si>
  <si>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</si>
  <si>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</si>
  <si>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</si>
  <si>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</si>
  <si>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</si>
  <si>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</si>
  <si>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</si>
  <si>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</si>
  <si>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</si>
  <si>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</si>
  <si>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</si>
  <si>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</si>
  <si>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</si>
  <si>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</si>
  <si>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</si>
  <si>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</si>
  <si>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</si>
  <si>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</si>
  <si>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</si>
  <si>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</si>
  <si>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</si>
  <si>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</si>
  <si>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</si>
  <si>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</si>
  <si>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</si>
  <si>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</si>
  <si>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</si>
  <si>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</si>
  <si>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</si>
  <si>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</si>
  <si>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</si>
  <si>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</si>
  <si>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</si>
  <si>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</si>
  <si>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</si>
  <si>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</si>
  <si>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</si>
  <si>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</si>
  <si>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</si>
  <si>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</si>
  <si>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</si>
  <si>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</si>
  <si>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</si>
  <si>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</si>
  <si>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</si>
  <si>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</si>
  <si>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</si>
  <si>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</si>
  <si>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</si>
  <si>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</si>
  <si>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</si>
  <si>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</si>
  <si>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</si>
  <si>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</si>
  <si>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</si>
  <si>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</si>
  <si>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</si>
  <si>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</si>
  <si>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</si>
  <si>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</si>
  <si>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</si>
  <si>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</si>
  <si>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</si>
  <si>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</si>
  <si>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</si>
  <si>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</si>
  <si>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</si>
  <si>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</si>
  <si>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</si>
  <si>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</si>
  <si>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</si>
  <si>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</si>
  <si>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</si>
  <si>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</si>
  <si>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</si>
  <si>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</si>
  <si>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</si>
  <si>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</si>
  <si>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</si>
  <si>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</si>
  <si>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</si>
  <si>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</si>
  <si>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</si>
  <si>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</si>
  <si>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</si>
  <si>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</si>
  <si>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</si>
  <si>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</si>
  <si>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</si>
  <si>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</si>
  <si>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</si>
  <si>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</si>
  <si>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</si>
  <si>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</si>
  <si>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</si>
  <si>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</si>
  <si>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</si>
  <si>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</si>
  <si>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</si>
  <si>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</si>
  <si>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</si>
  <si>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</si>
  <si>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</si>
  <si>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</si>
  <si>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</si>
  <si>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</si>
  <si>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</si>
  <si>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</si>
  <si>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</si>
  <si>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</si>
  <si>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</si>
  <si>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</si>
  <si>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</si>
  <si>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</si>
  <si>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</si>
  <si>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</si>
  <si>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</si>
  <si>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</si>
  <si>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</si>
  <si>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</si>
  <si>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</si>
  <si>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</si>
  <si>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</si>
  <si>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</si>
  <si>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</si>
  <si>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</si>
  <si>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</si>
  <si>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</si>
  <si>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</si>
  <si>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</si>
  <si>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</si>
  <si>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</si>
  <si>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</si>
  <si>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</si>
  <si>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</si>
  <si>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</si>
  <si>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</si>
  <si>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</si>
  <si>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</si>
  <si>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</si>
  <si>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</si>
  <si>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</si>
  <si>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</si>
  <si>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</si>
  <si>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</si>
  <si>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</si>
  <si>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</si>
  <si>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</si>
  <si>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</si>
  <si>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</si>
  <si>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</si>
  <si>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</si>
  <si>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</si>
  <si>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</si>
  <si>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</si>
  <si>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</si>
  <si>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</si>
  <si>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</si>
  <si>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</si>
  <si>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</si>
  <si>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</si>
  <si>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</si>
  <si>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</si>
  <si>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</si>
  <si>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</si>
  <si>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</si>
  <si>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</si>
  <si>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</si>
  <si>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</si>
  <si>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</si>
  <si>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</si>
  <si>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</si>
  <si>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</si>
  <si>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</si>
  <si>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</si>
  <si>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</si>
  <si>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</si>
  <si>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</si>
  <si>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</si>
  <si>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</si>
  <si>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</si>
  <si>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</si>
  <si>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</si>
  <si>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</si>
  <si>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</si>
  <si>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</si>
  <si>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</si>
  <si>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</si>
  <si>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</si>
  <si>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</si>
  <si>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</si>
  <si>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</si>
  <si>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</si>
  <si>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</si>
  <si>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</si>
  <si>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</si>
  <si>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</si>
  <si>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</si>
  <si>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</si>
  <si>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</si>
  <si>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</si>
  <si>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</si>
  <si>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</si>
  <si>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</si>
  <si>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</si>
  <si>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</si>
  <si>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</si>
  <si>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</si>
  <si>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</si>
  <si>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</si>
  <si>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</si>
  <si>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</si>
  <si>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</si>
  <si>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</si>
  <si>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</si>
  <si>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</si>
  <si>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</si>
  <si>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</si>
  <si>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</si>
  <si>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</si>
  <si>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</si>
  <si>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</si>
  <si>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</si>
  <si>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</si>
  <si>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</si>
  <si>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</si>
  <si>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</si>
  <si>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</si>
  <si>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</si>
  <si>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</si>
  <si>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</si>
  <si>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</si>
  <si>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</si>
  <si>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</si>
  <si>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</si>
  <si>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</si>
  <si>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</si>
  <si>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</si>
  <si>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</si>
  <si>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</si>
  <si>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</si>
  <si>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</si>
  <si>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</si>
  <si>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</si>
  <si>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</si>
  <si>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</si>
  <si>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</si>
  <si>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</si>
  <si>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</si>
  <si>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</si>
  <si>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</si>
  <si>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</si>
  <si>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</si>
  <si>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</si>
  <si>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</si>
  <si>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</si>
  <si>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</si>
  <si>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</si>
  <si>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</si>
  <si>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</si>
  <si>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</si>
  <si>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</si>
  <si>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</si>
  <si>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</si>
  <si>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</si>
  <si>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</si>
  <si>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</si>
  <si>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</si>
  <si>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</si>
  <si>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</si>
  <si>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</si>
  <si>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</si>
  <si>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</si>
  <si>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</si>
  <si>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</si>
  <si>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</si>
  <si>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</si>
  <si>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</si>
  <si>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</si>
  <si>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</si>
  <si>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</si>
  <si>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</si>
  <si>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</si>
  <si>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</si>
  <si>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</si>
  <si>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</si>
  <si>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</si>
  <si>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</si>
  <si>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</si>
  <si>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</si>
  <si>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</si>
  <si>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</si>
  <si>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</si>
  <si>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</si>
  <si>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</si>
  <si>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</si>
  <si>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</si>
  <si>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</si>
  <si>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</si>
  <si>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</si>
  <si>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</si>
  <si>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</si>
  <si>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</si>
  <si>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</si>
  <si>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</si>
  <si>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</si>
  <si>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</si>
  <si>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</si>
  <si>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</si>
  <si>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</si>
  <si>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</si>
  <si>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</si>
  <si>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</si>
  <si>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</si>
  <si>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</si>
  <si>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</si>
  <si>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</si>
  <si>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</si>
  <si>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</si>
  <si>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</si>
  <si>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</si>
  <si>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</si>
  <si>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</si>
  <si>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</si>
  <si>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</si>
  <si>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</si>
  <si>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</si>
  <si>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</si>
  <si>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</si>
  <si>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</si>
  <si>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</si>
  <si>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</si>
  <si>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</si>
  <si>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</si>
  <si>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</si>
  <si>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</si>
  <si>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</si>
  <si>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</si>
  <si>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</si>
  <si>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</si>
  <si>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</si>
  <si>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</si>
  <si>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</si>
  <si>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</si>
  <si>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</si>
  <si>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</si>
  <si>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</si>
  <si>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</si>
  <si>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</si>
  <si>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</si>
  <si>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</si>
  <si>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</si>
  <si>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</si>
  <si>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</si>
  <si>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</si>
  <si>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</si>
  <si>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</si>
  <si>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</si>
  <si>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</si>
  <si>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</si>
  <si>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</si>
  <si>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</si>
  <si>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</si>
  <si>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</si>
  <si>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</si>
  <si>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</si>
  <si>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</si>
  <si>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</si>
  <si>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</si>
  <si>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</si>
  <si>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</si>
  <si>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</si>
  <si>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</si>
  <si>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</si>
  <si>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</si>
  <si>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</si>
  <si>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</si>
  <si>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</si>
  <si>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</si>
  <si>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</si>
  <si>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</si>
  <si>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</si>
  <si>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</si>
  <si>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</si>
  <si>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</si>
  <si>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</si>
  <si>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</si>
  <si>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</si>
  <si>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</si>
  <si>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</si>
  <si>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</si>
  <si>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</si>
  <si>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</si>
  <si>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</si>
  <si>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</si>
  <si>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</si>
  <si>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</si>
  <si>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</si>
  <si>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</si>
  <si>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</si>
  <si>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</si>
  <si>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</si>
  <si>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</si>
  <si>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</si>
  <si>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</si>
  <si>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</si>
  <si>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</si>
  <si>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</si>
  <si>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</si>
  <si>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</si>
  <si>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</si>
  <si>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</si>
  <si>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</si>
  <si>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</si>
  <si>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</si>
  <si>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</si>
  <si>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</si>
  <si>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</si>
  <si>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</si>
  <si>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</si>
  <si>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</si>
  <si>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</si>
  <si>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</si>
  <si>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</si>
  <si>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</si>
  <si>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</si>
  <si>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</si>
  <si>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</si>
  <si>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</si>
  <si>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</si>
  <si>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</si>
  <si>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</si>
  <si>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</si>
  <si>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</si>
  <si>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</si>
  <si>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</si>
  <si>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</si>
  <si>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</si>
  <si>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</si>
  <si>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</si>
  <si>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</si>
  <si>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</si>
  <si>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</si>
  <si>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</si>
  <si>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</si>
  <si>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</si>
  <si>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</si>
  <si>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</si>
  <si>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</si>
  <si>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</si>
  <si>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</si>
  <si>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</si>
  <si>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</si>
  <si>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</si>
  <si>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</si>
  <si>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</si>
  <si>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</si>
  <si>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</si>
  <si>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</si>
  <si>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</si>
  <si>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</si>
  <si>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</si>
  <si>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</si>
  <si>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</si>
  <si>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</si>
  <si>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</si>
  <si>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</si>
  <si>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</si>
  <si>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</si>
  <si>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</si>
  <si>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</si>
  <si>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</si>
  <si>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</si>
  <si>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</si>
  <si>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</si>
  <si>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</si>
  <si>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</si>
  <si>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</si>
  <si>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</si>
  <si>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</si>
  <si>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</si>
  <si>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</si>
  <si>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</si>
  <si>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</si>
  <si>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</si>
  <si>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</si>
  <si>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</si>
  <si>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</si>
  <si>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</si>
  <si>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</si>
  <si>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</si>
  <si>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</si>
  <si>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</si>
  <si>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</si>
  <si>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</si>
  <si>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</si>
  <si>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</si>
  <si>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</si>
  <si>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</si>
  <si>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</si>
  <si>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</si>
  <si>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</si>
  <si>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</si>
  <si>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</si>
  <si>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</si>
  <si>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</si>
  <si>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</si>
  <si>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</si>
  <si>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</si>
  <si>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</si>
  <si>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</si>
  <si>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</si>
  <si>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</si>
  <si>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</si>
  <si>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</si>
  <si>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</si>
  <si>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</si>
  <si>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</si>
  <si>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</si>
  <si>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</si>
  <si>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</si>
  <si>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</si>
  <si>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</si>
  <si>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</si>
  <si>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</si>
  <si>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</si>
  <si>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</si>
  <si>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</si>
  <si>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</si>
  <si>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</si>
  <si>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</si>
  <si>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</si>
  <si>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</si>
  <si>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</si>
  <si>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</si>
  <si>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</si>
  <si>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</si>
  <si>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</si>
  <si>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</si>
  <si>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</si>
  <si>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</si>
  <si>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</si>
  <si>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</si>
  <si>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</si>
  <si>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</si>
  <si>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</si>
  <si>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</si>
  <si>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</si>
  <si>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</si>
  <si>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</si>
  <si>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</si>
  <si>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</si>
  <si>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</si>
  <si>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</si>
  <si>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</si>
  <si>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</si>
  <si>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</si>
  <si>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</si>
  <si>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</si>
  <si>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</si>
  <si>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</si>
  <si>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</si>
  <si>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</si>
  <si>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</si>
  <si>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</si>
  <si>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</si>
  <si>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</si>
  <si>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</si>
  <si>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</si>
  <si>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</si>
  <si>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</si>
  <si>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</si>
  <si>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</si>
  <si>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</si>
  <si>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</si>
  <si>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</si>
  <si>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</si>
  <si>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</si>
  <si>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</si>
  <si>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</si>
  <si>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</si>
  <si>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</si>
  <si>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</si>
  <si>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</si>
  <si>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</si>
  <si>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</si>
  <si>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</si>
  <si>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</si>
  <si>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</si>
  <si>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</si>
  <si>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</si>
  <si>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</si>
  <si>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</si>
  <si>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</si>
  <si>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</si>
  <si>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</si>
  <si>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</si>
  <si>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</si>
  <si>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</si>
  <si>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</si>
  <si>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</si>
  <si>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</si>
  <si>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</si>
  <si>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</si>
  <si>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</si>
  <si>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</si>
  <si>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</si>
  <si>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</si>
  <si>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</si>
  <si>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</si>
  <si>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</si>
  <si>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</si>
  <si>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</si>
  <si>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</si>
  <si>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</si>
  <si>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</si>
  <si>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</si>
  <si>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</si>
  <si>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</si>
  <si>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</si>
  <si>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</si>
  <si>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</si>
  <si>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</si>
  <si>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</si>
  <si>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</si>
  <si>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</si>
  <si>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</si>
  <si>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</si>
  <si>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</si>
  <si>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</si>
  <si>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</si>
  <si>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</si>
  <si>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</si>
  <si>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</si>
  <si>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</si>
  <si>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</si>
  <si>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</si>
  <si>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</si>
  <si>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</si>
  <si>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</si>
  <si>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</si>
  <si>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</si>
  <si>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</si>
  <si>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</si>
  <si>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</si>
  <si>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</si>
  <si>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</si>
  <si>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</si>
  <si>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</si>
  <si>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</si>
  <si>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</si>
  <si>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</si>
  <si>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</si>
  <si>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</si>
  <si>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</si>
  <si>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</si>
  <si>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</si>
  <si>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</si>
  <si>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</si>
  <si>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</si>
  <si>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</si>
  <si>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</si>
  <si>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</si>
  <si>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</si>
  <si>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</si>
  <si>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</si>
  <si>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</si>
  <si>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</si>
  <si>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</si>
  <si>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</si>
  <si>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</si>
  <si>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</si>
  <si>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</si>
  <si>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</si>
  <si>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</si>
  <si>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</si>
  <si>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</si>
  <si>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</si>
  <si>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</si>
  <si>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</si>
  <si>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</si>
  <si>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</si>
  <si>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</si>
  <si>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</si>
  <si>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</si>
  <si>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</si>
  <si>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</si>
  <si>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</si>
  <si>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</si>
  <si>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</si>
  <si>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</si>
  <si>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</si>
  <si>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</si>
  <si>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</si>
  <si>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</si>
  <si>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</si>
  <si>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</si>
  <si>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</si>
  <si>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</si>
  <si>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</si>
  <si>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</si>
  <si>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</si>
  <si>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</si>
  <si>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</si>
  <si>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</si>
  <si>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</si>
  <si>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</si>
  <si>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</si>
  <si>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</si>
  <si>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</si>
  <si>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</si>
  <si>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</si>
  <si>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</si>
  <si>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</si>
  <si>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</si>
  <si>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</si>
  <si>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</si>
  <si>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</si>
  <si>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</si>
  <si>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</si>
  <si>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</si>
  <si>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</si>
  <si>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</si>
  <si>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</si>
  <si>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</si>
  <si>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</si>
  <si>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</si>
  <si>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</si>
  <si>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</si>
  <si>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</si>
  <si>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</si>
  <si>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</si>
  <si>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</si>
  <si>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</si>
  <si>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</si>
  <si>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</si>
  <si>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</si>
  <si>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</si>
  <si>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</si>
  <si>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</si>
  <si>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</si>
  <si>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</si>
  <si>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</si>
  <si>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</si>
  <si>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</si>
  <si>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</si>
  <si>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</si>
  <si>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</si>
  <si>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</si>
  <si>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</si>
  <si>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</si>
  <si>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</si>
  <si>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</si>
  <si>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</si>
  <si>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</si>
  <si>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</si>
  <si>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</si>
  <si>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</si>
  <si>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</si>
  <si>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</si>
  <si>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</si>
  <si>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</si>
  <si>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</si>
  <si>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</si>
  <si>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</si>
  <si>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</si>
  <si>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</si>
  <si>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</si>
  <si>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</si>
  <si>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</si>
  <si>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</si>
  <si>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</si>
  <si>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</si>
  <si>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</si>
  <si>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</si>
  <si>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</si>
  <si>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</si>
  <si>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</si>
  <si>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</si>
  <si>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</si>
  <si>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</si>
  <si>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</si>
  <si>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</si>
  <si>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</si>
  <si>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</si>
  <si>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</si>
  <si>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</si>
  <si>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</si>
  <si>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</si>
  <si>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</si>
  <si>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</si>
  <si>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</si>
  <si>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</si>
  <si>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</si>
  <si>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</si>
  <si>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</si>
  <si>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</si>
  <si>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</si>
  <si>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</si>
  <si>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</si>
  <si>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</si>
  <si>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</si>
  <si>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</si>
  <si>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</si>
  <si>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</si>
  <si>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</si>
  <si>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</si>
  <si>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</si>
  <si>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</si>
  <si>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</si>
  <si>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</si>
  <si>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</si>
  <si>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</si>
  <si>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</si>
  <si>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</si>
  <si>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</si>
  <si>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</si>
  <si>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</si>
  <si>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</si>
  <si>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</si>
  <si>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</si>
  <si>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</si>
  <si>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</si>
  <si>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</si>
  <si>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</si>
  <si>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</si>
  <si>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</si>
  <si>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</si>
  <si>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</si>
  <si>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</si>
  <si>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</si>
  <si>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</si>
  <si>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</si>
  <si>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</si>
  <si>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</si>
  <si>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</si>
  <si>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</si>
  <si>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</si>
  <si>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</si>
  <si>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</si>
  <si>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</si>
  <si>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</si>
  <si>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</si>
  <si>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</si>
  <si>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</si>
  <si>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</si>
  <si>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</si>
  <si>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</si>
  <si>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</si>
  <si>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</si>
  <si>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</si>
  <si>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</si>
  <si>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</si>
  <si>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</si>
  <si>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</si>
  <si>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</si>
  <si>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</si>
  <si>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</si>
  <si>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</si>
  <si>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</si>
  <si>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</si>
  <si>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</si>
  <si>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</si>
  <si>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</si>
  <si>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</si>
  <si>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</si>
  <si>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</si>
  <si>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</si>
  <si>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</si>
  <si>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</si>
  <si>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</si>
  <si>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</si>
  <si>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</si>
  <si>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</si>
  <si>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</si>
  <si>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</si>
  <si>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</si>
  <si>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</si>
  <si>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</si>
  <si>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</si>
  <si>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</si>
  <si>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</si>
  <si>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</si>
  <si>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</si>
  <si>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</si>
  <si>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</si>
  <si>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</si>
  <si>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</si>
  <si>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</si>
  <si>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</si>
  <si>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</si>
  <si>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</si>
  <si>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</si>
  <si>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</si>
  <si>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</si>
  <si>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</si>
  <si>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</si>
  <si>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</si>
  <si>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</si>
  <si>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</si>
  <si>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</si>
  <si>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</si>
  <si>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</si>
  <si>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</si>
  <si>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</si>
  <si>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</si>
  <si>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</si>
  <si>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</si>
  <si>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</si>
  <si>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</si>
  <si>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</si>
  <si>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</si>
  <si>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</si>
  <si>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</si>
  <si>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</si>
  <si>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</si>
  <si>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</si>
  <si>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</si>
  <si>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</si>
  <si>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</si>
  <si>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</si>
  <si>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</si>
  <si>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</si>
  <si>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</si>
  <si>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</si>
  <si>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</si>
  <si>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</si>
  <si>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</si>
  <si>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</si>
  <si>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</si>
  <si>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</si>
  <si>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</si>
  <si>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</si>
  <si>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</si>
  <si>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</si>
  <si>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</si>
  <si>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</si>
  <si>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</si>
  <si>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</si>
  <si>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</si>
  <si>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</si>
  <si>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</si>
  <si>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</si>
  <si>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</si>
  <si>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</si>
  <si>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</si>
  <si>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</si>
  <si>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</si>
  <si>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</si>
  <si>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</si>
  <si>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</si>
  <si>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</si>
  <si>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</si>
  <si>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</si>
  <si>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</si>
  <si>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</si>
  <si>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</si>
  <si>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</si>
  <si>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</si>
  <si>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</si>
  <si>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</si>
  <si>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</si>
  <si>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</si>
  <si>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</si>
  <si>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</si>
  <si>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</si>
  <si>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</si>
  <si>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</si>
  <si>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</si>
  <si>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</si>
  <si>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</si>
  <si>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</si>
  <si>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</si>
  <si>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</si>
  <si>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</si>
  <si>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</si>
  <si>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</si>
  <si>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</si>
  <si>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</si>
  <si>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</si>
  <si>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</si>
  <si>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</si>
  <si>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</si>
  <si>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</si>
  <si>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</si>
  <si>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</si>
  <si>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</si>
  <si>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</si>
  <si>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</si>
  <si>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</si>
  <si>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</si>
  <si>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</si>
  <si>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</si>
  <si>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</si>
  <si>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</si>
  <si>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</si>
  <si>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</si>
  <si>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</si>
  <si>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</si>
  <si>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</si>
  <si>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</si>
  <si>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</si>
  <si>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</si>
  <si>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</si>
  <si>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</si>
  <si>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</si>
  <si>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</si>
  <si>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</si>
  <si>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</si>
  <si>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</si>
  <si>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</si>
  <si>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</si>
  <si>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</si>
  <si>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</si>
  <si>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</si>
  <si>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</si>
  <si>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</si>
  <si>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</si>
  <si>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</si>
  <si>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</si>
  <si>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</si>
  <si>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</si>
  <si>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</si>
  <si>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</si>
  <si>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</si>
  <si>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</si>
  <si>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</si>
  <si>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</si>
  <si>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</si>
  <si>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</si>
  <si>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</si>
  <si>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</si>
  <si>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</si>
  <si>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</si>
  <si>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</si>
  <si>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</si>
  <si>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</si>
  <si>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</si>
  <si>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</si>
  <si>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</si>
  <si>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</si>
  <si>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</si>
  <si>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</si>
  <si>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</si>
  <si>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</si>
  <si>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</si>
  <si>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</si>
  <si>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</si>
  <si>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</si>
  <si>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</si>
  <si>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</si>
  <si>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</si>
  <si>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</si>
  <si>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</si>
  <si>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</si>
  <si>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</si>
  <si>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</si>
  <si>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</si>
  <si>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</si>
  <si>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</si>
  <si>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</si>
  <si>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</si>
  <si>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</si>
  <si>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</si>
  <si>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</si>
  <si>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</si>
  <si>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</si>
  <si>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</si>
  <si>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</si>
  <si>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</si>
  <si>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</si>
  <si>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</si>
  <si>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</si>
  <si>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</si>
  <si>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</si>
  <si>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</si>
  <si>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</si>
  <si>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</si>
  <si>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</si>
  <si>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</si>
  <si>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</si>
  <si>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</si>
  <si>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</si>
  <si>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</si>
  <si>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</si>
  <si>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</si>
  <si>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</si>
  <si>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</si>
  <si>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</si>
  <si>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</si>
  <si>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</si>
  <si>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</si>
  <si>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</si>
  <si>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</si>
  <si>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</si>
  <si>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</si>
  <si>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</si>
  <si>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</si>
  <si>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</si>
  <si>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</si>
  <si>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</si>
  <si>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</si>
  <si>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</si>
  <si>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</si>
  <si>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</si>
  <si>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</si>
  <si>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</si>
  <si>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</si>
  <si>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</si>
  <si>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</si>
  <si>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</si>
  <si>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</si>
  <si>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</si>
  <si>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</si>
  <si>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</si>
  <si>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</si>
  <si>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</si>
  <si>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</si>
  <si>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</si>
  <si>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</si>
  <si>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</si>
  <si>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</si>
  <si>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</si>
  <si>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</si>
  <si>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</si>
  <si>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</si>
  <si>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</si>
  <si>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</si>
  <si>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</si>
  <si>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</si>
  <si>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</si>
  <si>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</si>
  <si>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</si>
  <si>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</si>
  <si>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</si>
  <si>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</si>
  <si>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</si>
  <si>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</si>
  <si>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</si>
  <si>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</si>
  <si>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</si>
  <si>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</si>
  <si>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</si>
  <si>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</si>
  <si>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</si>
  <si>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</si>
  <si>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</si>
  <si>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</si>
  <si>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</si>
  <si>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</si>
  <si>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</si>
  <si>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</si>
  <si>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</si>
  <si>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</si>
  <si>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</si>
  <si>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</si>
  <si>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</si>
  <si>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</si>
  <si>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</si>
  <si>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</si>
  <si>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</si>
  <si>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</si>
  <si>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</si>
  <si>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</si>
  <si>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</si>
  <si>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</si>
  <si>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</si>
  <si>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</si>
  <si>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</si>
  <si>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</si>
  <si>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</si>
  <si>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</si>
  <si>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</si>
  <si>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</si>
  <si>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</si>
  <si>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</si>
  <si>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</si>
  <si>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</si>
  <si>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</si>
  <si>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</si>
  <si>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</si>
  <si>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</si>
  <si>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</si>
  <si>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</si>
  <si>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</si>
  <si>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</si>
  <si>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</si>
  <si>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</si>
  <si>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</si>
  <si>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</si>
  <si>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</si>
  <si>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</si>
  <si>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</si>
  <si>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</si>
  <si>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</si>
  <si>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</si>
  <si>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</si>
  <si>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</si>
  <si>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</si>
  <si>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</si>
  <si>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</si>
  <si>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</si>
  <si>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</si>
  <si>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</si>
  <si>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</si>
  <si>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</si>
  <si>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</si>
  <si>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</si>
  <si>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</si>
  <si>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</si>
  <si>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</si>
  <si>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</si>
  <si>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</si>
  <si>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</si>
  <si>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</si>
  <si>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</si>
  <si>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</si>
  <si>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</si>
  <si>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</si>
  <si>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</si>
  <si>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</si>
  <si>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</si>
  <si>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</si>
  <si>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</si>
  <si>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</si>
  <si>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</si>
  <si>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</si>
  <si>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</si>
  <si>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</si>
  <si>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</si>
  <si>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</si>
  <si>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</si>
  <si>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</si>
  <si>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</si>
  <si>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</si>
  <si>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</si>
  <si>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</si>
  <si>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</si>
  <si>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</si>
  <si>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</si>
  <si>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</si>
  <si>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</si>
  <si>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</si>
  <si>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</si>
  <si>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</si>
  <si>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</si>
  <si>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</si>
  <si>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</si>
  <si>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</si>
  <si>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</si>
  <si>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</si>
  <si>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</si>
  <si>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</si>
  <si>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</si>
  <si>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</si>
  <si>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</si>
  <si>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</si>
  <si>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</si>
  <si>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</si>
  <si>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</si>
  <si>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</si>
  <si>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</si>
  <si>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</si>
  <si>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</si>
  <si>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</si>
  <si>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</si>
  <si>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</si>
  <si>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</si>
  <si>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</si>
  <si>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</si>
  <si>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</si>
  <si>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</si>
  <si>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</si>
  <si>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</si>
  <si>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</si>
  <si>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</si>
  <si>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</si>
  <si>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</si>
  <si>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</si>
  <si>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</si>
  <si>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</si>
  <si>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</si>
  <si>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</si>
  <si>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</si>
  <si>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</si>
  <si>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</si>
  <si>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</si>
  <si>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</si>
  <si>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</si>
  <si>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</si>
  <si>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</si>
  <si>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</si>
  <si>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</si>
  <si>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</si>
  <si>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</si>
  <si>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</si>
  <si>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</si>
  <si>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</si>
  <si>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</si>
  <si>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</si>
  <si>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</si>
  <si>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</si>
  <si>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</si>
  <si>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</si>
  <si>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</si>
  <si>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</si>
  <si>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</si>
  <si>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</si>
  <si>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</si>
  <si>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</si>
  <si>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</si>
  <si>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</si>
  <si>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</si>
  <si>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</si>
  <si>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</si>
  <si>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</si>
  <si>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</si>
  <si>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</si>
  <si>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</si>
  <si>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</si>
  <si>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</si>
  <si>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</si>
  <si>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</si>
  <si>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</si>
  <si>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</si>
  <si>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</si>
  <si>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</si>
  <si>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</si>
  <si>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</si>
  <si>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</si>
  <si>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</si>
  <si>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</si>
  <si>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</si>
  <si>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</si>
  <si>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</si>
  <si>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</si>
  <si>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</si>
  <si>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</si>
  <si>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</si>
  <si>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</si>
  <si>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</si>
  <si>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</si>
  <si>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</si>
  <si>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</si>
  <si>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</si>
  <si>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</si>
  <si>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</si>
  <si>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</si>
  <si>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</si>
  <si>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</si>
  <si>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</si>
  <si>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</si>
  <si>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</si>
  <si>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</si>
  <si>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</si>
  <si>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</si>
  <si>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</si>
  <si>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</si>
  <si>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</si>
  <si>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</si>
  <si>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</si>
  <si>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</si>
  <si>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</si>
  <si>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</si>
  <si>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</si>
  <si>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</si>
  <si>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</si>
  <si>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</si>
  <si>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</si>
  <si>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</si>
  <si>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</si>
  <si>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</si>
  <si>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</si>
  <si>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</si>
  <si>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</si>
  <si>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</si>
  <si>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</si>
  <si>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</si>
  <si>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</si>
  <si>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</si>
  <si>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</si>
  <si>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</si>
  <si>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</si>
  <si>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</si>
  <si>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</si>
  <si>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</si>
  <si>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</si>
  <si>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</si>
  <si>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</si>
  <si>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</si>
  <si>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</si>
  <si>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</si>
  <si>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</si>
  <si>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</si>
  <si>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</si>
  <si>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</si>
  <si>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</si>
  <si>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</si>
  <si>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</si>
  <si>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</si>
  <si>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</si>
  <si>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</si>
  <si>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</si>
  <si>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</si>
  <si>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</si>
  <si>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</si>
  <si>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</si>
  <si>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</si>
  <si>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</si>
  <si>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</si>
  <si>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</si>
  <si>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</si>
  <si>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</si>
  <si>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</si>
  <si>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</si>
  <si>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</si>
  <si>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</si>
  <si>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</si>
  <si>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</si>
  <si>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</si>
  <si>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</si>
  <si>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</si>
  <si>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</si>
  <si>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</si>
  <si>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</si>
  <si>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</si>
  <si>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</si>
  <si>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</si>
  <si>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</si>
  <si>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</si>
  <si>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</si>
  <si>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</si>
  <si>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</si>
  <si>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</si>
  <si>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</si>
  <si>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</si>
  <si>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</si>
  <si>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</si>
  <si>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</si>
  <si>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</si>
  <si>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</si>
  <si>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</si>
  <si>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</si>
  <si>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</si>
  <si>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</si>
  <si>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</si>
  <si>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</si>
  <si>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</si>
  <si>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</si>
  <si>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</si>
  <si>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</si>
  <si>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</si>
  <si>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</si>
  <si>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</si>
  <si>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</si>
  <si>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</si>
  <si>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</si>
  <si>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</si>
  <si>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</si>
  <si>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</si>
  <si>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</si>
  <si>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</si>
  <si>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</si>
  <si>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</si>
  <si>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</si>
  <si>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</si>
  <si>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</si>
  <si>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</si>
  <si>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</si>
  <si>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</si>
  <si>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</si>
  <si>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</si>
  <si>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</si>
  <si>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</si>
  <si>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</si>
  <si>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</si>
  <si>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</si>
  <si>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</si>
  <si>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</si>
  <si>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</si>
  <si>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</si>
  <si>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</si>
  <si>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</si>
  <si>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</si>
  <si>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</si>
  <si>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</si>
  <si>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</si>
  <si>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</si>
  <si>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</si>
  <si>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</si>
  <si>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</si>
  <si>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</si>
  <si>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</si>
  <si>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</si>
  <si>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</si>
  <si>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</si>
  <si>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</si>
  <si>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</si>
  <si>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</si>
  <si>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</si>
  <si>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</si>
  <si>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</si>
  <si>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</si>
  <si>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</si>
  <si>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</si>
  <si>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</si>
  <si>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</si>
  <si>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</si>
  <si>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</si>
  <si>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</si>
  <si>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</si>
  <si>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</si>
  <si>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</si>
  <si>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</si>
  <si>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</si>
  <si>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</si>
  <si>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</si>
  <si>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</si>
  <si>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</si>
  <si>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</si>
  <si>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</si>
  <si>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</si>
  <si>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</si>
  <si>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</si>
  <si>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</si>
  <si>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</si>
  <si>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</si>
  <si>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</si>
  <si>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</si>
  <si>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</si>
  <si>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</si>
  <si>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</si>
  <si>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</si>
  <si>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</si>
  <si>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</si>
  <si>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</si>
  <si>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</si>
  <si>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</si>
  <si>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</si>
  <si>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</si>
  <si>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</si>
  <si>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</si>
  <si>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</si>
  <si>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</si>
  <si>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</si>
  <si>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</si>
  <si>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</si>
  <si>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</si>
  <si>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</si>
  <si>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</si>
  <si>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</si>
  <si>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</si>
  <si>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</si>
  <si>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</si>
  <si>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</si>
  <si>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</si>
  <si>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</si>
  <si>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</si>
  <si>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</si>
  <si>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</si>
  <si>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</si>
  <si>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</si>
  <si>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</si>
  <si>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</si>
  <si>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</si>
  <si>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</si>
  <si>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</si>
  <si>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</si>
  <si>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</si>
  <si>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</si>
  <si>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</si>
  <si>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</si>
  <si>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</si>
  <si>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</si>
  <si>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</si>
  <si>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</si>
  <si>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</si>
  <si>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</si>
  <si>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</si>
  <si>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</si>
  <si>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</si>
  <si>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</si>
  <si>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</si>
  <si>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</si>
  <si>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</si>
  <si>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</si>
  <si>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</si>
  <si>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</si>
  <si>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</si>
  <si>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</si>
  <si>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</si>
  <si>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</si>
  <si>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</si>
  <si>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</si>
  <si>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</si>
  <si>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</si>
  <si>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</si>
  <si>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</si>
  <si>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</si>
  <si>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</si>
  <si>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</si>
  <si>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</si>
  <si>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</si>
  <si>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</si>
  <si>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</si>
  <si>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</si>
  <si>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</si>
  <si>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</si>
  <si>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</si>
  <si>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</si>
  <si>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</si>
  <si>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</si>
  <si>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</si>
  <si>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</si>
  <si>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</si>
  <si>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</si>
  <si>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</si>
  <si>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</si>
  <si>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</si>
  <si>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</si>
  <si>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</si>
  <si>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</si>
  <si>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</si>
  <si>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</si>
  <si>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</si>
  <si>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</si>
  <si>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</si>
  <si>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</si>
  <si>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</si>
  <si>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</si>
  <si>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</si>
  <si>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</si>
  <si>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</si>
  <si>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</si>
  <si>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</si>
  <si>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</si>
  <si>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</si>
  <si>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</si>
  <si>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</si>
  <si>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</si>
  <si>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</si>
  <si>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</si>
  <si>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</si>
  <si>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</si>
  <si>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</si>
  <si>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</si>
  <si>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</si>
  <si>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</si>
  <si>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</si>
  <si>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</si>
  <si>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</si>
  <si>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</si>
  <si>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</si>
  <si>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</si>
  <si>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</si>
  <si>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</si>
  <si>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</si>
  <si>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</si>
  <si>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</si>
  <si>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</si>
  <si>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</si>
  <si>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</si>
  <si>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</si>
  <si>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</si>
  <si>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</si>
  <si>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</si>
  <si>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</si>
  <si>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</si>
  <si>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</si>
  <si>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</si>
  <si>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</si>
  <si>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</si>
  <si>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</si>
  <si>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</si>
  <si>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</si>
  <si>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</si>
  <si>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</si>
  <si>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</si>
  <si>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</si>
  <si>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</si>
  <si>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</si>
  <si>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</si>
  <si>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</si>
  <si>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</si>
  <si>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</si>
  <si>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</si>
  <si>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</si>
  <si>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</si>
  <si>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</si>
  <si>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</si>
  <si>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</si>
  <si>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</si>
  <si>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</si>
  <si>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</si>
  <si>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</si>
  <si>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</si>
  <si>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</si>
  <si>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</si>
  <si>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</si>
  <si>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</si>
  <si>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</si>
  <si>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</si>
  <si>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</si>
  <si>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</si>
  <si>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</si>
  <si>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</si>
  <si>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</si>
  <si>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</si>
  <si>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</si>
  <si>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</si>
  <si>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</si>
  <si>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</si>
  <si>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</si>
  <si>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</si>
  <si>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</si>
  <si>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</si>
  <si>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</si>
  <si>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</si>
  <si>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</si>
  <si>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</si>
  <si>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</si>
  <si>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</si>
  <si>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</si>
  <si>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</si>
  <si>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</si>
  <si>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</si>
  <si>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</si>
  <si>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</si>
  <si>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</si>
  <si>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</si>
  <si>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</si>
  <si>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</si>
  <si>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</si>
  <si>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</si>
  <si>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</si>
  <si>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</si>
  <si>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</si>
  <si>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</si>
  <si>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</si>
  <si>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</si>
  <si>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</si>
  <si>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</si>
  <si>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</si>
  <si>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</si>
  <si>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</si>
  <si>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</si>
  <si>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</si>
  <si>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</si>
  <si>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</si>
  <si>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</si>
  <si>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</si>
  <si>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</si>
  <si>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</si>
  <si>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</si>
  <si>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</si>
  <si>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</si>
  <si>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</si>
  <si>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</si>
  <si>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</si>
  <si>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</si>
  <si>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</si>
  <si>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</si>
  <si>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</si>
  <si>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</si>
  <si>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</si>
  <si>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</si>
  <si>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</si>
  <si>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</si>
  <si>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</si>
  <si>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</si>
  <si>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</si>
  <si>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</si>
  <si>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</si>
  <si>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</si>
  <si>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</si>
  <si>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</si>
  <si>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</si>
  <si>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</si>
  <si>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</si>
  <si>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</si>
  <si>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</si>
  <si>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</si>
  <si>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</si>
  <si>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</si>
  <si>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</si>
  <si>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</si>
  <si>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</si>
  <si>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</si>
  <si>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</si>
  <si>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</si>
  <si>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</si>
  <si>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</si>
  <si>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</si>
  <si>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</si>
  <si>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</si>
  <si>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</si>
  <si>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</si>
  <si>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</si>
  <si>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</si>
  <si>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</si>
  <si>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</si>
  <si>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</si>
  <si>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</si>
  <si>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</si>
  <si>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</si>
  <si>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</si>
  <si>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</si>
  <si>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</si>
  <si>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</si>
  <si>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</si>
  <si>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</si>
  <si>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</si>
  <si>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</si>
  <si>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</si>
  <si>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</si>
  <si>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</si>
  <si>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</si>
  <si>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</si>
  <si>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</si>
  <si>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</si>
  <si>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</si>
  <si>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</si>
  <si>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</si>
  <si>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</si>
  <si>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</si>
  <si>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</si>
  <si>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</si>
  <si>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</si>
  <si>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</si>
  <si>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</si>
  <si>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</si>
  <si>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</si>
  <si>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</si>
  <si>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</si>
  <si>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</si>
  <si>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</si>
  <si>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</si>
  <si>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</si>
  <si>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</si>
  <si>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</si>
  <si>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</si>
  <si>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</si>
  <si>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</si>
  <si>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</si>
  <si>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</si>
  <si>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</si>
  <si>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</si>
  <si>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</si>
  <si>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</si>
  <si>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</si>
  <si>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</si>
  <si>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</si>
  <si>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</si>
  <si>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</si>
  <si>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</si>
  <si>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</si>
  <si>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</si>
  <si>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</si>
  <si>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</si>
  <si>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</si>
  <si>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</si>
  <si>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</si>
  <si>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</si>
  <si>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</si>
  <si>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</si>
  <si>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</si>
  <si>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</si>
  <si>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</si>
  <si>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</si>
  <si>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</si>
  <si>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</si>
  <si>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</si>
  <si>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</si>
  <si>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</si>
  <si>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</si>
  <si>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</si>
  <si>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</si>
  <si>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</si>
  <si>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</si>
  <si>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</si>
  <si>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</si>
  <si>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</si>
  <si>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</si>
  <si>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</si>
  <si>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</si>
  <si>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</si>
  <si>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</si>
  <si>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</si>
  <si>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</si>
  <si>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</si>
  <si>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</si>
  <si>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</si>
  <si>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</si>
  <si>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</si>
  <si>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</si>
  <si>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</si>
  <si>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</si>
  <si>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</si>
  <si>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</si>
  <si>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</si>
  <si>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</si>
  <si>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</si>
  <si>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</si>
  <si>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</si>
  <si>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</si>
  <si>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</si>
  <si>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</si>
  <si>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</si>
  <si>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</si>
  <si>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</si>
  <si>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</si>
  <si>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</si>
  <si>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</si>
  <si>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</si>
  <si>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</si>
  <si>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</si>
  <si>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</si>
  <si>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</si>
  <si>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</si>
  <si>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</si>
  <si>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</si>
  <si>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</si>
  <si>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</si>
  <si>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</si>
  <si>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</si>
  <si>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</si>
  <si>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</si>
  <si>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</si>
  <si>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</si>
  <si>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</si>
  <si>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</si>
  <si>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</si>
  <si>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</si>
  <si>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</si>
  <si>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</si>
  <si>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</si>
  <si>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</si>
  <si>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</si>
  <si>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</si>
  <si>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</si>
  <si>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</si>
  <si>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</si>
  <si>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</si>
  <si>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</si>
  <si>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</si>
  <si>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</si>
  <si>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</si>
  <si>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</si>
  <si>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</si>
  <si>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</si>
  <si>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</si>
  <si>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</si>
  <si>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</si>
  <si>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</si>
  <si>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</si>
  <si>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</si>
  <si>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</si>
  <si>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</si>
  <si>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</si>
  <si>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</si>
  <si>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</si>
  <si>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</si>
  <si>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</si>
  <si>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</si>
  <si>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</si>
  <si>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</si>
  <si>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</si>
  <si>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</si>
  <si>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</si>
  <si>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</si>
  <si>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</si>
  <si>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</si>
  <si>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</si>
  <si>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</si>
  <si>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</si>
  <si>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</si>
  <si>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</si>
  <si>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</si>
  <si>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</si>
  <si>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</si>
  <si>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</si>
  <si>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</si>
  <si>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</si>
  <si>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</si>
  <si>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</si>
  <si>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</si>
  <si>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</si>
  <si>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</si>
  <si>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</si>
  <si>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</si>
  <si>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</si>
  <si>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</si>
  <si>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</si>
  <si>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</si>
  <si>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</si>
  <si>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</si>
  <si>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</si>
  <si>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</si>
  <si>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</si>
  <si>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</si>
  <si>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</si>
  <si>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</si>
  <si>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</si>
  <si>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</si>
  <si>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</si>
  <si>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</si>
  <si>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</si>
  <si>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</si>
  <si>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</si>
  <si>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</si>
  <si>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</si>
  <si>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</si>
  <si>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</si>
  <si>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</si>
  <si>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</si>
  <si>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</si>
  <si>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</si>
  <si>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</si>
  <si>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</si>
  <si>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</si>
  <si>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</si>
  <si>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</si>
  <si>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</si>
  <si>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</si>
  <si>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</si>
  <si>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</si>
  <si>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</si>
  <si>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</si>
  <si>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</si>
  <si>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</si>
  <si>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</si>
  <si>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</si>
  <si>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</si>
  <si>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</si>
  <si>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</si>
  <si>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</si>
  <si>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</si>
  <si>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</si>
  <si>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</si>
  <si>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</si>
  <si>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</si>
  <si>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</si>
  <si>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</si>
  <si>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</si>
  <si>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</si>
  <si>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</si>
  <si>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</si>
  <si>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</si>
  <si>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</si>
  <si>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</si>
  <si>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</si>
  <si>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</si>
  <si>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</si>
  <si>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</si>
  <si>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</si>
  <si>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</si>
  <si>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</si>
  <si>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</si>
  <si>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</si>
  <si>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</si>
  <si>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</si>
  <si>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</si>
  <si>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</si>
  <si>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</si>
  <si>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</si>
  <si>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</si>
  <si>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</si>
  <si>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</si>
  <si>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</si>
  <si>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</si>
  <si>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</si>
  <si>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</si>
  <si>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</si>
  <si>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</si>
  <si>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</si>
  <si>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</si>
  <si>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</si>
  <si>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</si>
  <si>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</si>
  <si>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</si>
  <si>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</si>
  <si>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</si>
  <si>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</si>
  <si>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</si>
  <si>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</si>
  <si>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</si>
  <si>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</si>
  <si>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</si>
  <si>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</si>
  <si>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</si>
  <si>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</si>
  <si>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</si>
  <si>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</si>
  <si>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</si>
  <si>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</si>
  <si>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</si>
  <si>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</si>
  <si>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</si>
  <si>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</si>
  <si>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</si>
  <si>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</si>
  <si>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</si>
  <si>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</si>
  <si>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</si>
  <si>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</si>
  <si>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</si>
  <si>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</si>
  <si>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</si>
  <si>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</si>
  <si>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</si>
  <si>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</si>
  <si>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</si>
  <si>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</si>
  <si>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</si>
  <si>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</si>
  <si>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</si>
  <si>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</si>
  <si>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</si>
  <si>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</si>
  <si>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</si>
  <si>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</si>
  <si>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</si>
  <si>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</si>
  <si>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</si>
  <si>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</si>
  <si>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</si>
  <si>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</si>
  <si>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</si>
  <si>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</si>
  <si>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</si>
  <si>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</si>
  <si>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</si>
  <si>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</si>
  <si>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</si>
  <si>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</si>
  <si>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</si>
  <si>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</si>
  <si>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</si>
  <si>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</si>
  <si>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</si>
  <si>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</si>
  <si>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</si>
  <si>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</si>
  <si>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</si>
  <si>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</si>
  <si>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</si>
  <si>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</si>
  <si>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</si>
  <si>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</si>
  <si>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</si>
  <si>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</si>
  <si>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</si>
  <si>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</si>
  <si>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</si>
  <si>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</si>
  <si>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</si>
  <si>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</si>
  <si>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</si>
  <si>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</si>
  <si>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</si>
  <si>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</si>
  <si>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</si>
  <si>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</si>
  <si>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</si>
  <si>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</si>
  <si>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</si>
  <si>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</si>
  <si>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</si>
  <si>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</si>
  <si>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</si>
  <si>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</si>
  <si>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</si>
  <si>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</si>
  <si>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</si>
  <si>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</si>
  <si>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</si>
  <si>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</si>
  <si>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</si>
  <si>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</si>
  <si>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</si>
  <si>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</si>
  <si>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</si>
  <si>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</si>
  <si>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</si>
  <si>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</si>
  <si>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</si>
  <si>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</si>
  <si>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</si>
  <si>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</si>
  <si>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</si>
  <si>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</si>
  <si>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</si>
  <si>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</si>
  <si>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</si>
  <si>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</si>
  <si>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</si>
  <si>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</si>
  <si>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</si>
  <si>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</si>
  <si>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</si>
  <si>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</si>
  <si>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</si>
  <si>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</si>
  <si>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</si>
  <si>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</si>
  <si>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</si>
  <si>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</si>
  <si>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</si>
  <si>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</si>
  <si>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</si>
  <si>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</si>
  <si>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</si>
  <si>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</si>
  <si>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</si>
  <si>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</si>
  <si>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</si>
  <si>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</si>
  <si>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</si>
  <si>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</si>
  <si>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</si>
  <si>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</si>
  <si>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</si>
  <si>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</si>
  <si>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</si>
  <si>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</si>
  <si>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</si>
  <si>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</si>
  <si>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</si>
  <si>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</si>
  <si>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</si>
  <si>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</si>
  <si>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</si>
  <si>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</si>
  <si>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</si>
  <si>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</si>
  <si>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</si>
  <si>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</si>
  <si>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</si>
  <si>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</si>
  <si>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</si>
  <si>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</si>
  <si>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</si>
  <si>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</si>
  <si>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</si>
  <si>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</si>
  <si>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</si>
  <si>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</si>
  <si>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</si>
  <si>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</si>
  <si>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</si>
  <si>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</si>
  <si>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</si>
  <si>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</si>
  <si>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</si>
  <si>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</si>
  <si>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</si>
  <si>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</si>
  <si>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</si>
  <si>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</si>
  <si>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</si>
  <si>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</si>
  <si>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</si>
  <si>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</si>
  <si>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</si>
  <si>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</si>
  <si>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</si>
  <si>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</si>
  <si>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</si>
  <si>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</si>
  <si>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</si>
  <si>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</si>
  <si>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</si>
  <si>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</si>
  <si>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</si>
  <si>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</si>
  <si>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</si>
  <si>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</si>
  <si>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</si>
  <si>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</si>
  <si>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</si>
  <si>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</si>
  <si>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</si>
  <si>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</si>
  <si>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</si>
  <si>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</si>
  <si>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</si>
  <si>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</si>
  <si>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</si>
  <si>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</si>
  <si>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</si>
  <si>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</si>
  <si>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</si>
  <si>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</si>
  <si>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</si>
  <si>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</si>
  <si>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</si>
  <si>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</si>
  <si>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</si>
  <si>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</si>
  <si>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</si>
  <si>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</si>
  <si>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</si>
  <si>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</si>
  <si>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</si>
  <si>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</si>
  <si>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</si>
  <si>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</si>
  <si>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</si>
  <si>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</si>
  <si>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</si>
  <si>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</si>
  <si>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</si>
  <si>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</si>
  <si>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</si>
  <si>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</si>
  <si>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</si>
  <si>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</si>
  <si>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</si>
  <si>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</si>
  <si>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</si>
  <si>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</si>
  <si>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</si>
  <si>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</si>
  <si>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</si>
  <si>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</si>
  <si>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</si>
  <si>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</si>
  <si>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</si>
  <si>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</si>
  <si>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</si>
  <si>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</si>
  <si>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</si>
  <si>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</si>
  <si>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</si>
  <si>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</si>
  <si>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</si>
  <si>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</si>
  <si>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</si>
  <si>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</si>
  <si>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</si>
  <si>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</si>
  <si>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</si>
  <si>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</si>
  <si>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</si>
  <si>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</si>
  <si>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</si>
  <si>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</si>
  <si>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</si>
  <si>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</si>
  <si>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</si>
  <si>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</si>
  <si>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</si>
  <si>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</si>
  <si>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</si>
  <si>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</si>
  <si>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</si>
  <si>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</si>
  <si>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</si>
  <si>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</si>
  <si>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</si>
  <si>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</si>
  <si>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</si>
  <si>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</si>
  <si>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</si>
  <si>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</si>
  <si>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</si>
  <si>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</si>
  <si>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</si>
  <si>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</si>
  <si>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</si>
  <si>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</si>
  <si>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</si>
  <si>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</si>
  <si>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</si>
  <si>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</si>
  <si>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</si>
  <si>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</si>
  <si>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</si>
  <si>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</si>
  <si>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</si>
  <si>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</si>
  <si>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</si>
  <si>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</si>
  <si>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</si>
  <si>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</si>
  <si>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</si>
  <si>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</si>
  <si>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</si>
  <si>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</si>
  <si>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</si>
  <si>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</si>
  <si>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</si>
  <si>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</si>
  <si>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</si>
  <si>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</si>
  <si>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</si>
  <si>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</si>
  <si>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</si>
  <si>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</si>
  <si>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</si>
  <si>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</si>
  <si>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</si>
  <si>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</si>
  <si>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</si>
  <si>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</si>
  <si>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</si>
  <si>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</si>
  <si>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</si>
  <si>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</si>
  <si>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</si>
  <si>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</si>
  <si>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</si>
  <si>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</si>
  <si>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</si>
  <si>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</si>
  <si>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</si>
  <si>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</si>
  <si>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</si>
  <si>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</si>
  <si>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</si>
  <si>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</si>
  <si>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</si>
  <si>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</si>
  <si>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</si>
  <si>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</si>
  <si>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</si>
  <si>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</si>
  <si>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</si>
  <si>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</si>
  <si>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</si>
  <si>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</si>
  <si>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</si>
  <si>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</si>
  <si>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</si>
  <si>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</si>
  <si>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</si>
  <si>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</si>
  <si>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</si>
  <si>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</si>
  <si>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</si>
  <si>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</si>
  <si>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</si>
  <si>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</si>
  <si>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</si>
  <si>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</si>
  <si>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</si>
  <si>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</si>
  <si>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</si>
  <si>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</si>
  <si>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</si>
  <si>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</si>
  <si>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</si>
  <si>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</si>
  <si>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</si>
  <si>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</si>
  <si>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</si>
  <si>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</si>
  <si>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</si>
  <si>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</si>
  <si>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</si>
  <si>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</si>
  <si>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</si>
  <si>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</si>
  <si>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</si>
  <si>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</si>
  <si>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</si>
  <si>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</si>
  <si>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</si>
  <si>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</si>
  <si>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</si>
  <si>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</si>
  <si>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</si>
  <si>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</si>
  <si>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</si>
  <si>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</si>
  <si>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</si>
  <si>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</si>
  <si>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</si>
  <si>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</si>
  <si>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</si>
  <si>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</si>
  <si>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</si>
  <si>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</si>
  <si>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</si>
  <si>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</si>
  <si>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</si>
  <si>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</si>
  <si>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</si>
  <si>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</si>
  <si>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</si>
  <si>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</si>
  <si>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</si>
  <si>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</si>
  <si>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</si>
  <si>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</si>
  <si>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</si>
  <si>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</si>
  <si>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</si>
  <si>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</si>
  <si>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</si>
  <si>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</si>
  <si>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</si>
  <si>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</si>
  <si>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</si>
  <si>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</si>
  <si>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</si>
  <si>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</si>
  <si>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</si>
  <si>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</si>
  <si>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</si>
  <si>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</si>
  <si>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</si>
  <si>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</si>
  <si>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</si>
  <si>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</si>
  <si>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</si>
  <si>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</si>
  <si>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</si>
  <si>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</si>
  <si>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</si>
  <si>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</si>
  <si>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</si>
  <si>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</si>
  <si>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</si>
  <si>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</si>
  <si>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</si>
  <si>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</si>
  <si>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</si>
  <si>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</si>
  <si>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</si>
  <si>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</si>
  <si>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</si>
  <si>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</si>
  <si>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</si>
  <si>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</si>
  <si>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</si>
  <si>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</si>
  <si>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</si>
  <si>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</si>
  <si>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</si>
  <si>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</si>
  <si>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</si>
  <si>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</si>
  <si>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</si>
  <si>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</si>
  <si>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</si>
  <si>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</si>
  <si>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</si>
  <si>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</si>
  <si>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</si>
  <si>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</si>
  <si>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</si>
  <si>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</si>
  <si>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</si>
  <si>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</si>
  <si>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</si>
  <si>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</si>
  <si>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</si>
  <si>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</si>
  <si>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</si>
  <si>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</si>
  <si>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</si>
  <si>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</si>
  <si>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</si>
  <si>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</si>
  <si>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</si>
  <si>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</si>
  <si>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</si>
  <si>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</si>
  <si>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</si>
  <si>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</si>
  <si>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</si>
  <si>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</si>
  <si>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</si>
  <si>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</si>
  <si>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</si>
  <si>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</si>
  <si>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</si>
  <si>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</si>
  <si>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</si>
  <si>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</si>
  <si>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</si>
  <si>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</si>
  <si>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</si>
  <si>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</si>
  <si>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</si>
  <si>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</si>
  <si>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</si>
  <si>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</si>
  <si>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</si>
  <si>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</si>
  <si>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</si>
  <si>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</si>
  <si>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</si>
  <si>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</si>
  <si>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</si>
  <si>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</si>
  <si>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</si>
  <si>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</si>
  <si>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</si>
  <si>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</si>
  <si>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</si>
  <si>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</si>
  <si>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</si>
  <si>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</si>
  <si>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</si>
  <si>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</si>
  <si>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</si>
  <si>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</si>
  <si>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</si>
  <si>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</si>
  <si>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</si>
  <si>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</si>
  <si>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</si>
  <si>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</si>
  <si>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</si>
  <si>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</si>
  <si>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</si>
  <si>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</si>
  <si>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</si>
  <si>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</si>
  <si>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</si>
  <si>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</si>
  <si>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</si>
  <si>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</si>
  <si>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</si>
  <si>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</si>
  <si>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</si>
  <si>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</si>
  <si>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</si>
  <si>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</si>
  <si>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</si>
  <si>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</si>
  <si>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</si>
  <si>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</si>
  <si>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</si>
  <si>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</si>
  <si>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</si>
  <si>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</si>
  <si>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</si>
  <si>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</si>
  <si>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</si>
  <si>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</si>
  <si>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</si>
  <si>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</si>
  <si>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</si>
  <si>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</si>
  <si>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</si>
  <si>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</si>
  <si>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</si>
  <si>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</si>
  <si>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</si>
  <si>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</si>
  <si>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</si>
  <si>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</si>
  <si>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</si>
  <si>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</si>
  <si>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</si>
  <si>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</si>
  <si>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</si>
  <si>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</si>
  <si>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</si>
  <si>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</si>
  <si>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</si>
  <si>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</si>
  <si>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</si>
  <si>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</si>
  <si>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</si>
  <si>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</si>
  <si>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</si>
  <si>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</si>
  <si>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</si>
  <si>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</si>
  <si>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</si>
  <si>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</si>
  <si>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</si>
  <si>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</si>
  <si>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</si>
  <si>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</si>
  <si>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</si>
  <si>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</si>
  <si>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</si>
  <si>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</si>
  <si>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</si>
  <si>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</si>
  <si>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</si>
  <si>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</si>
  <si>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</si>
  <si>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</si>
  <si>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</si>
  <si>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</si>
  <si>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</si>
  <si>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</si>
  <si>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</si>
  <si>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</si>
  <si>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</si>
  <si>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</si>
  <si>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</si>
  <si>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</si>
  <si>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</si>
  <si>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</si>
  <si>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</si>
  <si>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</si>
  <si>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</si>
  <si>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</si>
  <si>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</si>
  <si>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</si>
  <si>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</si>
  <si>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</si>
  <si>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</si>
  <si>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</si>
  <si>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</si>
  <si>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</si>
  <si>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</si>
  <si>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</si>
  <si>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</si>
  <si>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</si>
  <si>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</si>
  <si>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</si>
  <si>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</si>
  <si>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</si>
  <si>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</si>
  <si>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</si>
  <si>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</si>
  <si>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</si>
  <si>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</si>
  <si>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</si>
  <si>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</si>
  <si>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</si>
  <si>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</si>
  <si>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</si>
  <si>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</si>
  <si>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</si>
  <si>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</si>
  <si>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</si>
  <si>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</si>
  <si>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</si>
  <si>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</si>
  <si>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</si>
  <si>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</si>
  <si>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</si>
  <si>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</si>
  <si>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</si>
  <si>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</si>
  <si>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</si>
  <si>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</si>
  <si>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</si>
  <si>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</si>
  <si>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</si>
  <si>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</si>
  <si>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</si>
  <si>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</si>
  <si>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</si>
  <si>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</si>
  <si>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</si>
  <si>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</si>
  <si>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</si>
  <si>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</si>
  <si>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</si>
  <si>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</si>
  <si>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</si>
  <si>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</si>
  <si>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</si>
  <si>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</si>
  <si>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</si>
  <si>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</si>
  <si>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</si>
  <si>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</si>
  <si>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</si>
  <si>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</si>
  <si>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</si>
  <si>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</si>
  <si>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</si>
  <si>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</si>
  <si>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</si>
  <si>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</si>
  <si>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</si>
  <si>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</si>
  <si>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</si>
  <si>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</si>
  <si>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</si>
  <si>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</si>
  <si>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</si>
  <si>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</si>
  <si>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</si>
  <si>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</si>
  <si>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</si>
  <si>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</si>
  <si>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</si>
  <si>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</si>
  <si>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</si>
  <si>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</si>
  <si>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</si>
  <si>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</si>
  <si>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</si>
  <si>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</si>
  <si>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</si>
  <si>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</si>
  <si>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</si>
  <si>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</si>
  <si>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</si>
  <si>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</si>
  <si>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</si>
  <si>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</si>
  <si>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</si>
  <si>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</si>
  <si>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</si>
  <si>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</si>
  <si>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</si>
  <si>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</si>
  <si>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</si>
  <si>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</si>
  <si>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</si>
  <si>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</si>
  <si>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</si>
  <si>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</si>
  <si>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</si>
  <si>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</si>
  <si>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</si>
  <si>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</si>
  <si>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</si>
  <si>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</si>
  <si>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</si>
  <si>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</si>
  <si>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</si>
  <si>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</si>
  <si>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</si>
  <si>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</si>
  <si>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</si>
  <si>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</si>
  <si>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</si>
  <si>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</si>
  <si>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</si>
  <si>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</si>
  <si>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</si>
  <si>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</si>
  <si>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</si>
  <si>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</si>
  <si>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</si>
  <si>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</si>
  <si>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</si>
  <si>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</si>
  <si>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</si>
  <si>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</si>
  <si>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</si>
  <si>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</si>
  <si>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</si>
  <si>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</si>
  <si>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</si>
  <si>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</si>
  <si>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</si>
  <si>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</si>
  <si>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</si>
  <si>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</si>
  <si>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</si>
  <si>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</si>
  <si>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</si>
  <si>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</si>
  <si>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</si>
  <si>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</si>
  <si>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</si>
  <si>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</si>
  <si>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</si>
  <si>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</si>
  <si>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</si>
  <si>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</si>
  <si>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</si>
  <si>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</si>
  <si>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</si>
  <si>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</si>
  <si>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</si>
  <si>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</si>
  <si>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</si>
  <si>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</si>
  <si>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</si>
  <si>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</si>
  <si>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</si>
  <si>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</si>
  <si>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</si>
  <si>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</si>
  <si>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</si>
  <si>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</si>
  <si>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</si>
  <si>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</si>
  <si>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</si>
  <si>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</si>
  <si>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</si>
  <si>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</si>
  <si>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</si>
  <si>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</si>
  <si>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</si>
  <si>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</si>
  <si>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</si>
  <si>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</si>
  <si>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</si>
  <si>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</si>
  <si>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</si>
  <si>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</si>
  <si>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</si>
  <si>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</si>
  <si>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</si>
  <si>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</si>
  <si>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</si>
  <si>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</si>
  <si>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</si>
  <si>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</si>
  <si>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</si>
  <si>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</si>
  <si>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</si>
  <si>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</si>
  <si>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</si>
  <si>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</si>
  <si>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</si>
  <si>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</si>
  <si>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</si>
  <si>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</si>
  <si>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</si>
  <si>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</si>
  <si>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</si>
  <si>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</si>
  <si>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</si>
  <si>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</si>
  <si>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</si>
  <si>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</si>
  <si>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</si>
  <si>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</si>
  <si>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</si>
  <si>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</si>
  <si>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</si>
  <si>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</si>
  <si>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</si>
  <si>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</si>
  <si>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</si>
  <si>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</si>
  <si>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</si>
  <si>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</si>
  <si>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</si>
  <si>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</si>
  <si>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</si>
  <si>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</si>
  <si>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</si>
  <si>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</si>
  <si>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</si>
  <si>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</si>
  <si>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</si>
  <si>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</si>
  <si>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</si>
  <si>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</si>
  <si>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</si>
  <si>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</si>
  <si>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</si>
  <si>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</si>
  <si>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</si>
  <si>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</si>
  <si>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</si>
  <si>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</si>
  <si>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</si>
  <si>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</si>
  <si>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</si>
  <si>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</si>
  <si>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</si>
  <si>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</si>
  <si>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</si>
  <si>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</si>
  <si>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</si>
  <si>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</si>
  <si>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</si>
  <si>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</si>
  <si>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</si>
  <si>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</si>
  <si>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</si>
  <si>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</si>
  <si>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</si>
  <si>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</si>
  <si>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</si>
  <si>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</si>
  <si>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</si>
  <si>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</si>
  <si>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</si>
  <si>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</si>
  <si>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</si>
  <si>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</si>
  <si>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</si>
  <si>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</si>
  <si>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</si>
  <si>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</si>
  <si>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</si>
  <si>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</si>
  <si>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</si>
  <si>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</si>
  <si>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</si>
  <si>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</si>
  <si>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</si>
  <si>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</si>
  <si>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</si>
  <si>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</si>
  <si>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</si>
  <si>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</si>
  <si>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</si>
  <si>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</si>
  <si>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</si>
  <si>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</si>
  <si>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</si>
  <si>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</si>
  <si>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</si>
  <si>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</si>
  <si>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</si>
  <si>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</si>
  <si>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</si>
  <si>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</si>
  <si>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</si>
  <si>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</si>
  <si>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</si>
  <si>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</si>
  <si>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</si>
  <si>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</si>
  <si>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</si>
  <si>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</si>
  <si>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</si>
  <si>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</si>
  <si>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</si>
  <si>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</si>
  <si>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</si>
  <si>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</si>
  <si>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</si>
  <si>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</si>
  <si>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</si>
  <si>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</si>
  <si>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</si>
  <si>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</si>
  <si>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</si>
  <si>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</si>
  <si>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</si>
  <si>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</si>
  <si>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</si>
  <si>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</si>
  <si>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</si>
  <si>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</si>
  <si>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</si>
  <si>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</si>
  <si>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</si>
  <si>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</si>
  <si>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</si>
  <si>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</si>
  <si>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</si>
  <si>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</si>
  <si>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</si>
  <si>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</si>
  <si>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</si>
  <si>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</si>
  <si>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</si>
  <si>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</si>
  <si>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</si>
  <si>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</si>
  <si>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</si>
  <si>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</si>
  <si>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</si>
  <si>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</si>
  <si>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</si>
  <si>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</si>
  <si>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</si>
  <si>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</si>
  <si>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</si>
  <si>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</si>
  <si>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</si>
  <si>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</si>
  <si>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</si>
  <si>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</si>
  <si>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</si>
  <si>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</si>
  <si>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</si>
  <si>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</si>
  <si>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</si>
  <si>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</si>
  <si>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</si>
  <si>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</si>
  <si>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</si>
  <si>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</si>
  <si>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</si>
  <si>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</si>
  <si>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</si>
  <si>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</si>
  <si>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</si>
  <si>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</si>
  <si>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</si>
  <si>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</si>
  <si>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</si>
  <si>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</si>
  <si>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</si>
  <si>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</si>
  <si>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</si>
  <si>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</si>
  <si>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</si>
  <si>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</si>
  <si>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</si>
  <si>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</si>
  <si>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</si>
  <si>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</si>
  <si>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</si>
  <si>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</si>
  <si>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</si>
  <si>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</si>
  <si>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</si>
  <si>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</si>
  <si>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</si>
  <si>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</si>
  <si>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</si>
  <si>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</si>
  <si>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</si>
  <si>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</si>
  <si>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</si>
  <si>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</si>
  <si>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</si>
  <si>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</si>
  <si>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</si>
  <si>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</si>
  <si>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</si>
  <si>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</si>
  <si>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</si>
  <si>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</si>
  <si>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</si>
  <si>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</si>
  <si>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</si>
  <si>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</si>
  <si>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</si>
  <si>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</si>
  <si>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</si>
  <si>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</si>
  <si>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</si>
  <si>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</si>
  <si>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</si>
  <si>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</si>
  <si>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</si>
  <si>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</si>
  <si>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</si>
  <si>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</si>
  <si>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</si>
  <si>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</si>
  <si>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</si>
  <si>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</si>
  <si>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</si>
  <si>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</si>
  <si>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</si>
  <si>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</si>
  <si>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</si>
  <si>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</si>
  <si>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</si>
  <si>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</si>
  <si>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</si>
  <si>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</si>
  <si>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</si>
  <si>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</si>
  <si>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</si>
  <si>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</si>
  <si>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</si>
  <si>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</si>
  <si>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</si>
  <si>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</si>
  <si>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</si>
  <si>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</si>
  <si>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</si>
  <si>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</si>
  <si>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</si>
  <si>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</si>
  <si>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</si>
  <si>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</si>
  <si>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</si>
  <si>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</si>
  <si>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</si>
  <si>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</si>
  <si>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</si>
  <si>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</si>
  <si>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</si>
  <si>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</si>
  <si>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</si>
  <si>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</si>
  <si>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</si>
  <si>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</si>
  <si>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</si>
  <si>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</si>
  <si>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</si>
  <si>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</si>
  <si>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</si>
  <si>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</si>
  <si>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</si>
  <si>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</si>
  <si>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</si>
  <si>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</si>
  <si>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</si>
  <si>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</si>
  <si>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</si>
  <si>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</si>
  <si>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</si>
  <si>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</si>
  <si>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</si>
  <si>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</si>
  <si>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</si>
  <si>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</si>
  <si>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</si>
  <si>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</si>
  <si>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</si>
  <si>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</si>
  <si>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</si>
  <si>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</si>
  <si>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</si>
  <si>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</si>
  <si>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</si>
  <si>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</si>
  <si>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</si>
  <si>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</si>
  <si>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</si>
  <si>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</si>
  <si>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</si>
  <si>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</si>
  <si>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</si>
  <si>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</si>
  <si>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</si>
  <si>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</si>
  <si>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</si>
  <si>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</si>
  <si>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</si>
  <si>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</si>
  <si>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</si>
  <si>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</si>
  <si>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</si>
  <si>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</si>
  <si>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</si>
  <si>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</si>
  <si>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</si>
  <si>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</si>
  <si>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</si>
  <si>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</si>
  <si>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</si>
  <si>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</si>
  <si>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</si>
  <si>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</si>
  <si>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</si>
  <si>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</si>
  <si>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</si>
  <si>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</si>
  <si>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</si>
  <si>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</si>
  <si>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</si>
  <si>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</si>
  <si>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</si>
  <si>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</si>
  <si>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</si>
  <si>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</si>
  <si>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</si>
  <si>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</si>
  <si>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</si>
  <si>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</si>
  <si>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</si>
  <si>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</si>
  <si>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</si>
  <si>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</si>
  <si>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</si>
  <si>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</si>
  <si>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</si>
  <si>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</si>
  <si>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</si>
  <si>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</si>
  <si>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</si>
  <si>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</si>
  <si>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</si>
  <si>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</si>
  <si>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</si>
  <si>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</si>
  <si>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</si>
  <si>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</si>
  <si>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</si>
  <si>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</si>
  <si>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</si>
  <si>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</si>
  <si>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</si>
  <si>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</si>
  <si>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</si>
  <si>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</si>
  <si>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</si>
  <si>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</si>
  <si>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</si>
  <si>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</si>
  <si>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</si>
  <si>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</si>
  <si>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</si>
  <si>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</si>
  <si>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</si>
  <si>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</si>
  <si>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</si>
  <si>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</si>
  <si>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</si>
  <si>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</si>
  <si>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</si>
  <si>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</si>
  <si>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</si>
  <si>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</si>
  <si>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</si>
  <si>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</si>
  <si>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</si>
  <si>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</si>
  <si>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</si>
  <si>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</si>
  <si>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</si>
  <si>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</si>
  <si>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</si>
  <si>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</si>
  <si>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</si>
  <si>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</si>
  <si>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</si>
  <si>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</si>
  <si>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</si>
  <si>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</si>
  <si>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</si>
  <si>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</si>
  <si>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</si>
  <si>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</si>
  <si>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</si>
  <si>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</si>
  <si>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</si>
  <si>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</si>
  <si>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</si>
  <si>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</si>
  <si>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</si>
  <si>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</si>
  <si>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</si>
  <si>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</si>
  <si>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</si>
  <si>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</si>
  <si>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</si>
  <si>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</si>
  <si>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</si>
  <si>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</si>
  <si>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</si>
  <si>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</si>
  <si>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</si>
  <si>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</si>
  <si>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</si>
  <si>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</si>
  <si>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</si>
  <si>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</si>
  <si>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</si>
  <si>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</si>
  <si>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</si>
  <si>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</si>
  <si>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</si>
  <si>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</si>
  <si>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</si>
  <si>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</si>
  <si>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</si>
  <si>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</si>
  <si>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</si>
  <si>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</si>
  <si>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</si>
  <si>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</si>
  <si>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</si>
  <si>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</si>
  <si>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</si>
  <si>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</si>
  <si>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</si>
  <si>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</si>
  <si>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</si>
  <si>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</si>
  <si>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</si>
  <si>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</si>
  <si>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</si>
  <si>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</si>
  <si>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</si>
  <si>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</si>
  <si>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</si>
  <si>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</si>
  <si>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</si>
  <si>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</si>
  <si>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</si>
  <si>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</si>
  <si>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</si>
  <si>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</si>
  <si>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</si>
  <si>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</si>
  <si>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</si>
  <si>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</si>
  <si>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</si>
  <si>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</si>
  <si>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</si>
  <si>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</si>
  <si>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</si>
  <si>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</si>
  <si>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</si>
  <si>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</si>
  <si>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</si>
  <si>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</si>
  <si>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</si>
  <si>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</si>
  <si>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</si>
  <si>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</si>
  <si>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</si>
  <si>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</si>
  <si>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</si>
  <si>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</si>
  <si>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</si>
  <si>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</si>
  <si>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</si>
  <si>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</si>
  <si>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</si>
  <si>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</si>
  <si>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</si>
  <si>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</si>
  <si>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</si>
  <si>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</si>
  <si>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</si>
  <si>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</si>
  <si>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</si>
  <si>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</si>
  <si>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</si>
  <si>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</si>
  <si>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</si>
  <si>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</si>
  <si>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</si>
  <si>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</si>
  <si>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</si>
  <si>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</si>
  <si>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</si>
  <si>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</si>
  <si>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</si>
  <si>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</si>
  <si>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</si>
  <si>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</si>
  <si>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</si>
  <si>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</si>
  <si>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</si>
  <si>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</si>
  <si>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</si>
  <si>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</si>
  <si>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</si>
  <si>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</si>
  <si>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</si>
  <si>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</si>
  <si>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</si>
  <si>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</si>
  <si>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</si>
  <si>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</si>
  <si>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</si>
  <si>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</si>
  <si>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</si>
  <si>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</si>
  <si>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</si>
  <si>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</si>
  <si>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</si>
  <si>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</si>
  <si>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</si>
  <si>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</si>
  <si>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</si>
  <si>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</si>
  <si>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</si>
  <si>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</si>
  <si>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</si>
  <si>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</si>
  <si>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</si>
  <si>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</si>
  <si>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</si>
  <si>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</si>
  <si>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</si>
  <si>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</si>
  <si>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</si>
  <si>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</si>
  <si>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</si>
  <si>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</si>
  <si>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</si>
  <si>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</si>
  <si>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</si>
  <si>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</si>
  <si>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</si>
  <si>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</si>
  <si>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</si>
  <si>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</si>
  <si>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</si>
  <si>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</si>
  <si>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</si>
  <si>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</si>
  <si>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</si>
  <si>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</si>
  <si>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</si>
  <si>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</si>
  <si>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</si>
  <si>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</si>
  <si>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</si>
  <si>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</si>
  <si>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</si>
  <si>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</si>
  <si>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</si>
  <si>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</si>
  <si>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</si>
  <si>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</si>
  <si>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</si>
  <si>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</si>
  <si>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</si>
  <si>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</si>
  <si>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</si>
  <si>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</si>
  <si>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</si>
  <si>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</si>
  <si>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</si>
  <si>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</si>
  <si>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</si>
  <si>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</si>
  <si>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</si>
  <si>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</si>
  <si>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</si>
  <si>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</si>
  <si>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</si>
  <si>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</si>
  <si>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</si>
  <si>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</si>
  <si>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</si>
  <si>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</si>
  <si>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</si>
  <si>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</si>
  <si>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</si>
  <si>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</si>
  <si>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</si>
  <si>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</si>
  <si>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</si>
  <si>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</si>
  <si>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</si>
  <si>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</si>
  <si>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</si>
  <si>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</si>
  <si>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</si>
  <si>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</si>
  <si>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</si>
  <si>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</si>
  <si>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</si>
  <si>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</si>
  <si>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</si>
  <si>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</si>
  <si>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</si>
  <si>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</si>
  <si>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</si>
  <si>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</si>
  <si>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</si>
  <si>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</si>
  <si>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</si>
  <si>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</si>
  <si>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</si>
  <si>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</si>
  <si>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</si>
  <si>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</si>
  <si>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</si>
  <si>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</si>
  <si>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</si>
  <si>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</si>
  <si>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</si>
  <si>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</si>
  <si>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</si>
  <si>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</si>
  <si>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</si>
  <si>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</si>
  <si>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</si>
  <si>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</si>
  <si>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</si>
  <si>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</si>
  <si>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</si>
  <si>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</si>
  <si>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</si>
  <si>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</si>
  <si>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</si>
  <si>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</si>
  <si>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</si>
  <si>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</si>
  <si>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</si>
  <si>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</si>
  <si>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</si>
  <si>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</si>
  <si>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</si>
  <si>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</si>
  <si>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</si>
  <si>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</si>
  <si>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</si>
  <si>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</si>
  <si>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</si>
  <si>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</si>
  <si>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</si>
  <si>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</si>
  <si>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</si>
  <si>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</si>
  <si>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</si>
  <si>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</si>
  <si>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</si>
  <si>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</si>
  <si>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</si>
  <si>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</si>
  <si>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</si>
  <si>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</si>
  <si>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</si>
  <si>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</si>
  <si>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</si>
  <si>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</si>
  <si>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</si>
  <si>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</si>
  <si>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</si>
  <si>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</si>
  <si>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</si>
  <si>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</si>
  <si>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</si>
  <si>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</si>
  <si>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</si>
  <si>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</si>
  <si>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</si>
  <si>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</si>
  <si>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</si>
  <si>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</si>
  <si>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</si>
  <si>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</si>
  <si>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</si>
  <si>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</si>
  <si>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</si>
  <si>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</si>
  <si>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</si>
  <si>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</si>
  <si>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</si>
  <si>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</si>
  <si>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</si>
  <si>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</si>
  <si>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</si>
  <si>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</si>
  <si>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</si>
  <si>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</si>
  <si>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</si>
  <si>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</si>
  <si>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</si>
  <si>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</si>
  <si>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</si>
  <si>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</si>
  <si>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</si>
  <si>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</si>
  <si>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</si>
  <si>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</si>
  <si>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</si>
  <si>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</si>
  <si>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</si>
  <si>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</si>
  <si>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</si>
  <si>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</si>
  <si>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</si>
  <si>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</si>
  <si>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</si>
  <si>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</si>
  <si>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</si>
  <si>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</si>
  <si>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</si>
  <si>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</si>
  <si>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</si>
  <si>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</si>
  <si>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</si>
  <si>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</si>
  <si>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</si>
  <si>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</si>
  <si>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</si>
  <si>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</si>
  <si>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</si>
  <si>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</si>
  <si>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</si>
  <si>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</si>
  <si>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</si>
  <si>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</si>
  <si>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</si>
  <si>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</si>
  <si>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</si>
  <si>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</si>
  <si>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</si>
  <si>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</si>
  <si>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</si>
  <si>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</si>
  <si>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</si>
  <si>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</si>
  <si>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</si>
  <si>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</si>
  <si>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</si>
  <si>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</si>
  <si>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</si>
  <si>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</si>
  <si>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</si>
  <si>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</si>
  <si>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</si>
  <si>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</si>
  <si>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</si>
  <si>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</si>
  <si>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</si>
  <si>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</si>
  <si>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</si>
  <si>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</si>
  <si>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</si>
  <si>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</si>
  <si>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</si>
  <si>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</si>
  <si>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</si>
  <si>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</si>
  <si>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</si>
  <si>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</si>
  <si>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</si>
  <si>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</si>
  <si>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</si>
  <si>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</si>
  <si>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</si>
  <si>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</si>
  <si>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</si>
  <si>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</si>
  <si>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</si>
  <si>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</si>
  <si>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</si>
  <si>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</si>
  <si>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</si>
  <si>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</si>
  <si>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</si>
  <si>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</si>
  <si>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</si>
  <si>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</si>
  <si>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</si>
  <si>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</si>
  <si>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</si>
  <si>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</si>
  <si>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</si>
  <si>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</si>
  <si>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</si>
  <si>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</si>
  <si>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</si>
  <si>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</si>
  <si>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</si>
  <si>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</si>
  <si>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</si>
  <si>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</si>
  <si>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</si>
  <si>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</si>
  <si>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</si>
  <si>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</si>
  <si>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</si>
  <si>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</si>
  <si>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</si>
  <si>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</si>
  <si>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</si>
  <si>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</si>
  <si>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</si>
  <si>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</si>
  <si>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</si>
  <si>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</si>
  <si>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</si>
  <si>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</si>
  <si>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</si>
  <si>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</si>
  <si>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</si>
  <si>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</si>
  <si>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</si>
  <si>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</si>
  <si>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</si>
  <si>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</si>
  <si>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</si>
  <si>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</si>
  <si>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</si>
  <si>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</si>
  <si>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</si>
  <si>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</si>
  <si>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</si>
  <si>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</si>
  <si>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</si>
  <si>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</si>
  <si>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</si>
  <si>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</si>
  <si>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</si>
  <si>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</si>
  <si>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</si>
  <si>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</si>
  <si>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</si>
  <si>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</si>
  <si>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</si>
  <si>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</si>
  <si>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</si>
  <si>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</si>
  <si>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</si>
  <si>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</si>
  <si>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</si>
  <si>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</si>
  <si>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</si>
  <si>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</si>
  <si>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</si>
  <si>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</si>
  <si>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</si>
  <si>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</si>
  <si>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</si>
  <si>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</si>
  <si>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</si>
  <si>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</si>
  <si>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</si>
  <si>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</si>
  <si>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</si>
  <si>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</si>
  <si>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</si>
  <si>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</si>
  <si>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</si>
  <si>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</si>
  <si>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</si>
  <si>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</si>
  <si>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</si>
  <si>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</si>
  <si>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</si>
  <si>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</si>
  <si>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</si>
  <si>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</si>
  <si>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</si>
  <si>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</si>
  <si>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</si>
  <si>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</si>
  <si>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</si>
  <si>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</si>
  <si>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</si>
  <si>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</si>
  <si>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</si>
  <si>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</si>
  <si>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</si>
  <si>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</si>
  <si>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</si>
  <si>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</si>
  <si>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</si>
  <si>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</si>
  <si>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</si>
  <si>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</si>
  <si>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</si>
  <si>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</si>
  <si>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</si>
  <si>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</si>
  <si>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</si>
  <si>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</si>
  <si>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</si>
  <si>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</si>
  <si>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</si>
  <si>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</si>
  <si>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</si>
  <si>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</si>
  <si>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</si>
  <si>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</si>
  <si>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</si>
  <si>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</si>
  <si>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</si>
  <si>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</si>
  <si>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</si>
  <si>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</si>
  <si>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</si>
  <si>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</si>
  <si>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</si>
  <si>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</si>
  <si>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</si>
  <si>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</si>
  <si>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</si>
  <si>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</si>
  <si>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</si>
  <si>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</si>
  <si>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</si>
  <si>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</si>
  <si>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</si>
  <si>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</si>
  <si>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</si>
  <si>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</si>
  <si>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</si>
  <si>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</si>
  <si>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</si>
  <si>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</si>
  <si>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</si>
  <si>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</si>
  <si>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</si>
  <si>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</si>
  <si>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</si>
  <si>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</si>
  <si>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</si>
  <si>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</si>
  <si>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</si>
  <si>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</si>
  <si>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</si>
  <si>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</si>
  <si>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</si>
  <si>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</si>
  <si>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</si>
  <si>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</si>
  <si>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</si>
  <si>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</si>
  <si>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</si>
  <si>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</si>
  <si>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</si>
  <si>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</si>
  <si>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</si>
  <si>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</si>
  <si>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</si>
  <si>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</si>
  <si>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</si>
  <si>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</si>
  <si>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</si>
  <si>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</si>
  <si>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</si>
  <si>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</si>
  <si>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</si>
  <si>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</si>
  <si>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</si>
  <si>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</si>
  <si>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</si>
  <si>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</si>
  <si>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</si>
  <si>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</si>
  <si>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</si>
  <si>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</si>
  <si>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</si>
  <si>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</si>
  <si>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</si>
  <si>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</si>
  <si>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</si>
  <si>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</si>
  <si>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</si>
  <si>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</si>
  <si>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</si>
  <si>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</si>
  <si>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</si>
  <si>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</si>
  <si>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</si>
  <si>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</si>
  <si>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</si>
  <si>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</si>
  <si>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</si>
  <si>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</si>
  <si>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</si>
  <si>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</si>
  <si>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</si>
  <si>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</si>
  <si>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</si>
  <si>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</si>
  <si>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</si>
  <si>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</si>
  <si>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</si>
  <si>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</si>
  <si>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</si>
  <si>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</si>
  <si>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</si>
  <si>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</si>
  <si>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</si>
  <si>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</si>
  <si>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</si>
  <si>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</si>
  <si>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</si>
  <si>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</si>
  <si>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</si>
  <si>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</si>
  <si>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</si>
  <si>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</si>
  <si>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</si>
  <si>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</si>
  <si>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</si>
  <si>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</si>
  <si>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</si>
  <si>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</si>
  <si>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</si>
  <si>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</si>
  <si>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</si>
  <si>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</si>
  <si>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</si>
  <si>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</si>
  <si>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</si>
  <si>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</si>
  <si>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</si>
  <si>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</si>
  <si>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</si>
  <si>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</si>
  <si>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</si>
  <si>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</si>
  <si>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</si>
  <si>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</si>
  <si>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</si>
  <si>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</si>
  <si>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</si>
  <si>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</si>
  <si>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</si>
  <si>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</si>
  <si>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</si>
  <si>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</si>
  <si>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</si>
  <si>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</si>
  <si>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</si>
  <si>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</si>
  <si>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</si>
  <si>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</si>
  <si>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</si>
  <si>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</si>
  <si>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</si>
  <si>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</si>
  <si>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</si>
  <si>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</si>
  <si>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</si>
  <si>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</si>
  <si>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</si>
  <si>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</si>
  <si>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</si>
  <si>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</si>
  <si>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</si>
  <si>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</si>
  <si>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</si>
  <si>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</si>
  <si>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</si>
  <si>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</si>
  <si>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</si>
  <si>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</si>
  <si>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</si>
  <si>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</si>
  <si>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</si>
  <si>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</si>
  <si>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</si>
  <si>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</si>
  <si>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</si>
  <si>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</si>
  <si>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</si>
  <si>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</si>
  <si>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</si>
  <si>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</si>
  <si>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</si>
  <si>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</si>
  <si>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</si>
  <si>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</si>
  <si>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</si>
  <si>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</si>
  <si>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</si>
  <si>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</si>
  <si>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</si>
  <si>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</si>
  <si>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</si>
  <si>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</si>
  <si>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</si>
  <si>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</si>
  <si>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</si>
  <si>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</si>
  <si>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</si>
  <si>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</si>
  <si>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</si>
  <si>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</si>
  <si>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</si>
  <si>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</si>
  <si>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</si>
  <si>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</si>
  <si>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</si>
  <si>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</si>
  <si>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</si>
  <si>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</si>
  <si>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</si>
  <si>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</si>
  <si>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</si>
  <si>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</si>
  <si>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</si>
  <si>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</si>
  <si>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</si>
  <si>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</si>
  <si>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</si>
  <si>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</si>
  <si>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</si>
  <si>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</si>
  <si>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</si>
  <si>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</si>
  <si>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</si>
  <si>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</si>
  <si>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</si>
  <si>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</si>
  <si>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</si>
  <si>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</si>
  <si>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</si>
  <si>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</si>
  <si>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</si>
  <si>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</si>
  <si>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</si>
  <si>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</si>
  <si>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</si>
  <si>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</si>
  <si>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</si>
  <si>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</si>
  <si>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</si>
  <si>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</si>
  <si>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</si>
  <si>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</si>
  <si>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</si>
  <si>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</si>
  <si>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</si>
  <si>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</si>
  <si>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</si>
  <si>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</si>
  <si>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</si>
  <si>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</si>
  <si>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</si>
  <si>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</si>
  <si>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</si>
  <si>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</si>
  <si>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</si>
  <si>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</si>
  <si>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</si>
  <si>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</si>
  <si>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</si>
  <si>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</si>
  <si>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</si>
  <si>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</si>
  <si>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</si>
  <si>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</si>
  <si>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</si>
  <si>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</si>
  <si>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</si>
  <si>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</si>
  <si>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</si>
  <si>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</si>
  <si>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</si>
  <si>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</si>
  <si>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</si>
  <si>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</si>
  <si>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</si>
  <si>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</si>
  <si>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</si>
  <si>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</si>
  <si>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</si>
  <si>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</si>
  <si>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</si>
  <si>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</si>
  <si>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</si>
  <si>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</si>
  <si>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</si>
  <si>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</si>
  <si>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</si>
  <si>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</si>
  <si>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</si>
  <si>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</si>
  <si>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</si>
  <si>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</si>
  <si>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</si>
  <si>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</si>
  <si>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</si>
  <si>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</si>
  <si>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</si>
  <si>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</si>
  <si>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</si>
  <si>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</si>
  <si>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</si>
  <si>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</si>
  <si>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</si>
  <si>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</si>
  <si>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</si>
  <si>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</si>
  <si>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</si>
  <si>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</si>
  <si>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</si>
  <si>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</si>
  <si>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</si>
  <si>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</si>
  <si>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</si>
  <si>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</si>
  <si>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</si>
  <si>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</si>
  <si>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</si>
  <si>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</si>
  <si>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</si>
  <si>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</si>
  <si>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</si>
  <si>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</si>
  <si>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</si>
  <si>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</si>
  <si>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</si>
  <si>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</si>
  <si>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</si>
  <si>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</si>
  <si>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</si>
  <si>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</si>
  <si>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</si>
  <si>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</si>
  <si>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</si>
  <si>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</si>
  <si>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</si>
  <si>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</si>
  <si>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</si>
  <si>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</si>
  <si>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</si>
  <si>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</si>
  <si>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</si>
  <si>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</si>
  <si>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</si>
  <si>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</si>
  <si>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</si>
  <si>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</si>
  <si>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</si>
  <si>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</si>
  <si>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</si>
  <si>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</si>
  <si>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</si>
  <si>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</si>
  <si>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</si>
  <si>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</si>
  <si>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</si>
  <si>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</si>
  <si>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</si>
  <si>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</si>
  <si>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</si>
  <si>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</si>
  <si>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</si>
  <si>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</si>
  <si>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</si>
  <si>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</si>
  <si>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</si>
  <si>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</si>
  <si>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</si>
  <si>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</si>
  <si>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</si>
  <si>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</si>
  <si>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</si>
  <si>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</si>
  <si>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</si>
  <si>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</si>
  <si>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</si>
  <si>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</si>
  <si>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</si>
  <si>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</si>
  <si>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</si>
  <si>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</si>
  <si>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</si>
  <si>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</si>
  <si>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</si>
  <si>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</si>
  <si>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</si>
  <si>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</si>
  <si>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</si>
  <si>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</si>
  <si>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</si>
  <si>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</si>
  <si>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</si>
  <si>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</si>
  <si>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</si>
  <si>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</si>
  <si>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</si>
  <si>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</si>
  <si>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</si>
  <si>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</si>
  <si>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</si>
  <si>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</si>
  <si>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</si>
  <si>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</si>
  <si>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</si>
  <si>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</si>
  <si>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</si>
  <si>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</si>
  <si>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</si>
  <si>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</si>
  <si>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</si>
  <si>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</si>
  <si>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</si>
  <si>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</si>
  <si>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</si>
  <si>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</si>
  <si>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</si>
  <si>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</si>
  <si>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</si>
  <si>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</si>
  <si>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</si>
  <si>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</si>
  <si>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</si>
  <si>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</si>
  <si>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</si>
  <si>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</si>
  <si>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</si>
  <si>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</si>
  <si>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</si>
  <si>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</si>
  <si>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</si>
  <si>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</si>
  <si>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</si>
  <si>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</si>
  <si>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</si>
  <si>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</si>
  <si>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</si>
  <si>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</si>
  <si>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</si>
  <si>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</si>
  <si>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</si>
  <si>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</si>
  <si>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</si>
  <si>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</si>
  <si>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</si>
  <si>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</si>
  <si>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</si>
  <si>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</si>
  <si>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</si>
  <si>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</si>
  <si>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</si>
  <si>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</si>
  <si>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</si>
  <si>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</si>
  <si>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</si>
  <si>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</si>
  <si>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</si>
  <si>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</si>
  <si>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</si>
  <si>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</si>
  <si>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</si>
  <si>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</si>
  <si>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</si>
  <si>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</si>
  <si>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</si>
  <si>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</si>
  <si>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</si>
  <si>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</si>
  <si>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</si>
  <si>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</si>
  <si>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</si>
  <si>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</si>
  <si>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</si>
  <si>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</si>
  <si>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</si>
  <si>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</si>
  <si>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</si>
  <si>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</si>
  <si>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</si>
  <si>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</si>
  <si>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</si>
  <si>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</si>
  <si>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</si>
  <si>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</si>
  <si>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</si>
  <si>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</si>
  <si>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</si>
  <si>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</si>
  <si>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</si>
  <si>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</si>
  <si>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</si>
  <si>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</si>
  <si>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</si>
  <si>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</si>
  <si>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</si>
  <si>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</si>
  <si>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</si>
  <si>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</si>
  <si>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</si>
  <si>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</si>
  <si>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</si>
  <si>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</si>
  <si>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</si>
  <si>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</si>
  <si>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</si>
  <si>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</si>
  <si>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</si>
  <si>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</si>
  <si>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</si>
  <si>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</si>
  <si>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</si>
  <si>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</si>
  <si>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</si>
  <si>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</si>
  <si>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</si>
  <si>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</si>
  <si>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</si>
  <si>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</si>
  <si>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</si>
  <si>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</si>
  <si>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</si>
  <si>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</si>
  <si>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</si>
  <si>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</si>
  <si>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</si>
  <si>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</si>
  <si>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</si>
  <si>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</si>
  <si>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</si>
  <si>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</si>
  <si>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</si>
  <si>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</si>
  <si>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</si>
  <si>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</si>
  <si>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</si>
  <si>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</si>
  <si>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</si>
  <si>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</si>
  <si>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</si>
  <si>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</si>
  <si>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</si>
  <si>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</si>
  <si>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</si>
  <si>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</si>
  <si>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</si>
  <si>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</si>
  <si>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</si>
  <si>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</si>
  <si>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</si>
  <si>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</si>
  <si>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</si>
  <si>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</si>
  <si>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</si>
  <si>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</si>
  <si>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</si>
  <si>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</si>
  <si>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</si>
  <si>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</si>
  <si>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</si>
  <si>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</si>
  <si>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</si>
  <si>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</si>
  <si>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</si>
  <si>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</si>
  <si>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</si>
  <si>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</si>
  <si>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</si>
  <si>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</si>
  <si>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</si>
  <si>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</si>
  <si>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</si>
  <si>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</si>
  <si>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</si>
  <si>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</si>
  <si>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</si>
  <si>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</si>
  <si>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</si>
  <si>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</si>
  <si>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</si>
  <si>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</si>
  <si>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</si>
  <si>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</si>
  <si>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</si>
  <si>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</si>
  <si>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</si>
  <si>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</si>
  <si>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</si>
  <si>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</si>
  <si>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</si>
  <si>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</si>
  <si>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</si>
  <si>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</si>
  <si>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</si>
  <si>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</si>
  <si>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</si>
  <si>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</si>
  <si>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</si>
  <si>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</si>
  <si>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</si>
  <si>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</si>
  <si>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</si>
  <si>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</si>
  <si>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</si>
  <si>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</si>
  <si>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</si>
  <si>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</si>
  <si>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</si>
  <si>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</si>
  <si>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</si>
  <si>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</si>
  <si>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</si>
  <si>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</si>
  <si>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</si>
  <si>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</si>
  <si>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</si>
  <si>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</si>
  <si>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</si>
  <si>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</si>
  <si>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</si>
  <si>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</si>
  <si>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</si>
  <si>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</si>
  <si>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</si>
  <si>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</si>
  <si>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</si>
  <si>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</si>
  <si>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</si>
  <si>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</si>
  <si>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</si>
  <si>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</si>
  <si>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</si>
  <si>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</si>
  <si>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</si>
  <si>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</si>
  <si>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</si>
  <si>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</si>
  <si>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</si>
  <si>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</si>
  <si>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</si>
  <si>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</si>
  <si>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</si>
  <si>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</si>
  <si>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</si>
  <si>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</si>
  <si>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</si>
  <si>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</si>
  <si>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</si>
  <si>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</si>
  <si>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</si>
  <si>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</si>
  <si>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</si>
  <si>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</si>
  <si>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</si>
  <si>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</si>
  <si>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</si>
  <si>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</si>
  <si>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</si>
  <si>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</si>
  <si>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</si>
  <si>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</si>
  <si>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</si>
  <si>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</si>
  <si>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</si>
  <si>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</si>
  <si>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</si>
  <si>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</si>
  <si>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</si>
  <si>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</si>
  <si>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</si>
  <si>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</si>
  <si>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</si>
  <si>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</si>
  <si>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</si>
  <si>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</si>
  <si>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</si>
  <si>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</si>
  <si>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</si>
  <si>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</si>
  <si>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</si>
  <si>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</si>
  <si>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</si>
  <si>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</si>
  <si>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</si>
  <si>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</si>
  <si>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</si>
  <si>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</si>
  <si>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</si>
  <si>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</si>
  <si>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</si>
  <si>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</si>
  <si>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</si>
  <si>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</si>
  <si>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</si>
  <si>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</si>
  <si>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</si>
  <si>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</si>
  <si>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</si>
  <si>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</si>
  <si>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</si>
  <si>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</si>
  <si>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</si>
  <si>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</si>
  <si>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</si>
  <si>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</si>
  <si>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</si>
  <si>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</si>
  <si>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</si>
  <si>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</si>
  <si>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</si>
  <si>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</si>
  <si>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</si>
  <si>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</si>
  <si>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</si>
  <si>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</si>
  <si>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</si>
  <si>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</si>
  <si>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</si>
  <si>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</si>
  <si>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</si>
  <si>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</si>
  <si>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</si>
  <si>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</si>
  <si>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</si>
  <si>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</si>
  <si>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</si>
  <si>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</si>
  <si>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</si>
  <si>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</si>
  <si>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</si>
  <si>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</si>
  <si>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</si>
  <si>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</si>
  <si>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</si>
  <si>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</si>
  <si>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</si>
  <si>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</si>
  <si>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</si>
  <si>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</si>
  <si>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</si>
  <si>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</si>
  <si>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</si>
  <si>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</si>
  <si>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</si>
  <si>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</si>
  <si>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</si>
  <si>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</si>
  <si>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</si>
  <si>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</si>
  <si>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</si>
  <si>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</si>
  <si>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</si>
  <si>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</si>
  <si>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</si>
  <si>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</si>
  <si>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</si>
  <si>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</si>
  <si>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</si>
  <si>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</si>
  <si>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</si>
  <si>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</si>
  <si>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</si>
  <si>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</si>
  <si>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</si>
  <si>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</si>
  <si>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</si>
  <si>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</si>
  <si>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</si>
  <si>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</si>
  <si>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</si>
  <si>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</si>
  <si>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</si>
  <si>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</si>
  <si>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</si>
  <si>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</si>
  <si>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</si>
  <si>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</si>
  <si>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</si>
  <si>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</si>
  <si>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</si>
  <si>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</si>
  <si>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</si>
  <si>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</si>
  <si>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</si>
  <si>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</si>
  <si>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</si>
  <si>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</si>
  <si>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</si>
  <si>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</si>
  <si>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</si>
  <si>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</si>
  <si>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</si>
  <si>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</si>
  <si>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</si>
  <si>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</si>
  <si>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</si>
  <si>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</si>
  <si>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</si>
  <si>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</si>
  <si>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</si>
  <si>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</si>
  <si>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</si>
  <si>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</si>
  <si>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</si>
  <si>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</si>
  <si>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</si>
  <si>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</si>
  <si>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</si>
  <si>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</si>
  <si>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</si>
  <si>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</si>
  <si>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</si>
  <si>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</si>
  <si>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</si>
  <si>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</si>
  <si>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</si>
  <si>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</si>
  <si>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</si>
  <si>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</si>
  <si>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</si>
  <si>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</si>
  <si>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</si>
  <si>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</si>
  <si>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</si>
  <si>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</si>
  <si>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</si>
  <si>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</si>
  <si>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</si>
  <si>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</si>
  <si>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</si>
  <si>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</si>
  <si>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</si>
  <si>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</si>
  <si>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</si>
  <si>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</si>
  <si>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</si>
  <si>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</si>
  <si>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</si>
  <si>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</si>
  <si>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</si>
  <si>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</si>
  <si>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</si>
  <si>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</si>
  <si>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</si>
  <si>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</si>
  <si>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</si>
  <si>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</si>
  <si>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</si>
  <si>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</si>
  <si>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</si>
  <si>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</si>
  <si>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</si>
  <si>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</si>
  <si>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</si>
  <si>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</si>
  <si>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</si>
  <si>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</si>
  <si>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</si>
  <si>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</si>
  <si>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</si>
  <si>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</si>
  <si>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</si>
  <si>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</si>
  <si>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</si>
  <si>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</si>
  <si>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</si>
  <si>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</si>
  <si>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</si>
  <si>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</si>
  <si>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</si>
  <si>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</si>
  <si>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</si>
  <si>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</si>
  <si>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</si>
  <si>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</si>
  <si>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</si>
  <si>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</si>
  <si>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</si>
  <si>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</si>
  <si>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</si>
  <si>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</si>
  <si>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</si>
  <si>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</si>
  <si>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</si>
  <si>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</si>
  <si>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</si>
  <si>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</si>
  <si>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</si>
  <si>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</si>
  <si>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</si>
  <si>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</si>
  <si>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</si>
  <si>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</si>
  <si>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</si>
  <si>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</si>
  <si>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</si>
  <si>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</si>
  <si>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</si>
  <si>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</si>
  <si>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</si>
  <si>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</si>
  <si>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</si>
  <si>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</si>
  <si>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</si>
  <si>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</si>
  <si>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</si>
  <si>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</si>
  <si>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</si>
  <si>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</si>
  <si>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</si>
  <si>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</si>
  <si>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</si>
  <si>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</si>
  <si>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</si>
  <si>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</si>
  <si>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</si>
  <si>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</si>
  <si>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</si>
  <si>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</si>
  <si>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</si>
  <si>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</si>
  <si>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</si>
  <si>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</si>
  <si>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</si>
  <si>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</si>
  <si>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</si>
  <si>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</si>
  <si>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</si>
  <si>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</si>
  <si>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</si>
  <si>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</si>
  <si>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</si>
  <si>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</si>
  <si>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</si>
  <si>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</si>
  <si>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</si>
  <si>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</si>
  <si>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</si>
  <si>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</si>
  <si>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</si>
  <si>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</si>
  <si>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</si>
  <si>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</si>
  <si>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</si>
  <si>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</si>
  <si>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</si>
  <si>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</si>
  <si>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</si>
  <si>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</si>
  <si>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</si>
  <si>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</si>
  <si>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</si>
  <si>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</si>
  <si>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</si>
  <si>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</si>
  <si>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</si>
  <si>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</si>
  <si>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</si>
  <si>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</si>
  <si>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</si>
  <si>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</si>
  <si>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</si>
  <si>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</si>
  <si>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</si>
  <si>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</si>
  <si>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</si>
  <si>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</si>
  <si>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</si>
  <si>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</si>
  <si>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</si>
  <si>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</si>
  <si>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</si>
  <si>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</si>
  <si>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</si>
  <si>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</si>
  <si>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</si>
  <si>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</si>
  <si>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</si>
  <si>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</si>
  <si>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</si>
  <si>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</si>
  <si>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</si>
  <si>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</si>
  <si>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</si>
  <si>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</si>
  <si>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</si>
  <si>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</si>
  <si>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</si>
  <si>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</si>
  <si>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</si>
  <si>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</si>
  <si>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</si>
  <si>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</si>
  <si>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</si>
  <si>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</si>
  <si>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</si>
  <si>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</si>
  <si>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</si>
  <si>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</si>
  <si>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</si>
  <si>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</si>
  <si>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</si>
  <si>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</si>
  <si>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</si>
  <si>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</si>
  <si>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</si>
  <si>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</si>
  <si>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</si>
  <si>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</si>
  <si>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</si>
  <si>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</si>
  <si>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</si>
  <si>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</si>
  <si>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</si>
  <si>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</si>
  <si>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</si>
  <si>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</si>
  <si>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</si>
  <si>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</si>
  <si>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</si>
  <si>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</si>
  <si>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</si>
  <si>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</si>
  <si>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</si>
  <si>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</si>
  <si>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</si>
  <si>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</si>
  <si>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</si>
  <si>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</si>
  <si>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</si>
  <si>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</si>
  <si>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</si>
  <si>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</si>
  <si>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</si>
  <si>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</si>
  <si>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</si>
  <si>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</si>
  <si>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</si>
  <si>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</si>
  <si>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</si>
  <si>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</si>
  <si>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</si>
  <si>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</si>
  <si>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</si>
  <si>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</si>
  <si>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</si>
  <si>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</si>
  <si>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</si>
  <si>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</si>
  <si>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</si>
  <si>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</si>
  <si>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</si>
  <si>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</si>
  <si>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</si>
  <si>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</si>
  <si>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</si>
  <si>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</si>
  <si>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</si>
  <si>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</si>
  <si>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</si>
  <si>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</si>
  <si>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</si>
  <si>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</si>
  <si>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</si>
  <si>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</si>
  <si>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</si>
  <si>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</si>
  <si>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</si>
  <si>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</si>
  <si>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</si>
  <si>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</si>
  <si>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</si>
  <si>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</si>
  <si>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</si>
  <si>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</si>
  <si>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</si>
  <si>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</si>
  <si>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</si>
  <si>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</si>
  <si>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</si>
  <si>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</si>
  <si>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</si>
  <si>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</si>
  <si>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</si>
  <si>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</si>
  <si>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</si>
  <si>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</si>
  <si>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</si>
  <si>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</si>
  <si>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</si>
  <si>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</si>
  <si>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</si>
  <si>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</si>
  <si>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</si>
  <si>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</si>
  <si>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</si>
  <si>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</si>
  <si>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</si>
  <si>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</si>
  <si>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</si>
  <si>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</si>
  <si>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</si>
  <si>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</si>
  <si>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</si>
  <si>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</si>
  <si>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</si>
  <si>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</si>
  <si>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</si>
  <si>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</si>
  <si>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</si>
  <si>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</si>
  <si>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</si>
  <si>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</si>
  <si>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</si>
  <si>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</si>
  <si>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</si>
  <si>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</si>
  <si>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</si>
  <si>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</si>
  <si>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</si>
  <si>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</si>
  <si>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</si>
  <si>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</si>
  <si>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</si>
  <si>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</si>
  <si>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</si>
  <si>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</si>
  <si>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</si>
  <si>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</si>
  <si>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</si>
  <si>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</si>
  <si>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</si>
  <si>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</si>
  <si>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</si>
  <si>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</si>
  <si>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</si>
  <si>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</si>
  <si>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</si>
  <si>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</si>
  <si>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</si>
  <si>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</si>
  <si>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</si>
  <si>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</si>
  <si>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</si>
  <si>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</si>
  <si>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</si>
  <si>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</si>
  <si>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</si>
  <si>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</si>
  <si>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</si>
  <si>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</si>
  <si>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</si>
  <si>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</si>
  <si>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</si>
  <si>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</si>
  <si>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</si>
  <si>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</si>
  <si>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</si>
  <si>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</si>
  <si>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</si>
  <si>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</si>
  <si>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</si>
  <si>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</si>
  <si>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</si>
  <si>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</si>
  <si>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</si>
  <si>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</si>
  <si>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</si>
  <si>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</si>
  <si>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</si>
  <si>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</si>
  <si>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</si>
  <si>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</si>
  <si>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</si>
  <si>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</si>
  <si>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</si>
  <si>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</si>
  <si>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</si>
  <si>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</si>
  <si>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</si>
  <si>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</si>
  <si>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</si>
  <si>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</si>
  <si>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</si>
  <si>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</si>
  <si>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</si>
  <si>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</si>
  <si>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</si>
  <si>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</si>
  <si>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</si>
  <si>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</si>
  <si>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</si>
  <si>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</si>
  <si>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</si>
  <si>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</si>
  <si>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</si>
  <si>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</si>
  <si>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</si>
  <si>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</si>
  <si>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</si>
  <si>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</si>
  <si>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</si>
  <si>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</si>
  <si>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</si>
  <si>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</si>
  <si>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</si>
  <si>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</si>
  <si>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</si>
  <si>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</si>
  <si>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</si>
  <si>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</si>
  <si>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</si>
  <si>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</si>
  <si>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</si>
  <si>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</si>
  <si>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</si>
  <si>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</si>
  <si>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</si>
  <si>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</si>
  <si>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</si>
  <si>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</si>
  <si>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</si>
  <si>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</si>
  <si>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</si>
  <si>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</si>
  <si>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</si>
  <si>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</si>
  <si>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</si>
  <si>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</si>
  <si>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</si>
  <si>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</si>
  <si>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</si>
  <si>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</si>
  <si>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</si>
  <si>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</si>
  <si>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</si>
  <si>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</si>
  <si>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</si>
  <si>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</si>
  <si>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</si>
  <si>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</si>
  <si>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</si>
  <si>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</si>
  <si>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</si>
  <si>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</si>
  <si>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</si>
  <si>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</si>
  <si>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</si>
  <si>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</si>
  <si>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</si>
  <si>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</si>
  <si>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</si>
  <si>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</si>
  <si>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</si>
  <si>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</si>
  <si>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</si>
  <si>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</si>
  <si>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</si>
  <si>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</si>
  <si>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</si>
  <si>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</si>
  <si>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</si>
  <si>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</si>
  <si>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</si>
  <si>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</si>
  <si>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</si>
  <si>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</si>
  <si>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</si>
  <si>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</si>
  <si>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</si>
  <si>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</si>
  <si>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</si>
  <si>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</si>
  <si>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</si>
  <si>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</si>
  <si>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</si>
  <si>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</si>
  <si>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</si>
  <si>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</si>
  <si>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</si>
  <si>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</si>
  <si>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</si>
  <si>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</si>
  <si>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</si>
  <si>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</si>
  <si>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</si>
  <si>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</si>
  <si>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</si>
  <si>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</si>
  <si>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</si>
  <si>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</si>
  <si>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</si>
  <si>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</si>
  <si>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</si>
  <si>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</si>
  <si>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</si>
  <si>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</si>
  <si>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</si>
  <si>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</si>
  <si>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</si>
  <si>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</si>
  <si>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</si>
  <si>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</si>
  <si>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</si>
  <si>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</si>
  <si>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</si>
  <si>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</si>
  <si>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</si>
  <si>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</si>
  <si>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</si>
  <si>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</si>
  <si>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</si>
  <si>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</si>
  <si>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</si>
  <si>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</si>
  <si>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</si>
  <si>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</si>
  <si>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</si>
  <si>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</si>
  <si>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</si>
  <si>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</si>
  <si>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</si>
  <si>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</si>
  <si>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</si>
  <si>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</si>
  <si>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</si>
  <si>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</si>
  <si>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</si>
  <si>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</si>
  <si>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</si>
  <si>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</si>
  <si>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</si>
  <si>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</si>
  <si>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</si>
  <si>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</si>
  <si>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</si>
  <si>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</si>
  <si>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</si>
  <si>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</si>
  <si>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</si>
  <si>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</si>
  <si>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</si>
  <si>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</si>
  <si>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</si>
  <si>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</si>
  <si>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</si>
  <si>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</si>
  <si>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</si>
  <si>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</si>
  <si>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</si>
  <si>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</si>
  <si>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</si>
  <si>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</si>
  <si>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</si>
  <si>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</si>
  <si>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</si>
  <si>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</si>
  <si>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</si>
  <si>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</si>
  <si>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</si>
  <si>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</si>
  <si>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</si>
  <si>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</si>
  <si>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</si>
  <si>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</si>
  <si>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</si>
  <si>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</si>
  <si>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</si>
  <si>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</si>
  <si>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</si>
  <si>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</si>
  <si>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</si>
  <si>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</si>
  <si>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</si>
  <si>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</si>
  <si>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</si>
  <si>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</si>
  <si>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</si>
  <si>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</si>
  <si>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</si>
  <si>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</si>
  <si>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</si>
  <si>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</si>
  <si>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</si>
  <si>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</si>
  <si>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</si>
  <si>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</si>
  <si>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</si>
  <si>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</si>
  <si>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</si>
  <si>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</si>
  <si>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</si>
  <si>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</si>
  <si>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</si>
  <si>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</si>
  <si>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</si>
  <si>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</si>
  <si>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</si>
  <si>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</si>
  <si>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</si>
  <si>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</si>
  <si>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</si>
  <si>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</si>
  <si>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</si>
  <si>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</si>
  <si>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</si>
  <si>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</si>
  <si>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</si>
  <si>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</si>
  <si>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</si>
  <si>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</si>
  <si>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</si>
  <si>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</si>
  <si>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</si>
  <si>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</si>
  <si>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</si>
  <si>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</si>
  <si>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</si>
  <si>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</si>
  <si>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</si>
  <si>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</si>
  <si>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</si>
  <si>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</si>
  <si>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</si>
  <si>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</si>
  <si>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</si>
  <si>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</si>
  <si>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</si>
  <si>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</si>
  <si>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</si>
  <si>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</si>
  <si>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</si>
  <si>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</si>
  <si>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</si>
  <si>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</si>
  <si>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</si>
  <si>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</si>
  <si>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</si>
  <si>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</si>
  <si>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</si>
  <si>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</si>
  <si>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</si>
  <si>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</si>
  <si>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</si>
  <si>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</si>
  <si>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</si>
  <si>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</si>
  <si>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</si>
  <si>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</si>
  <si>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</si>
  <si>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</si>
  <si>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</si>
  <si>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</si>
  <si>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</si>
  <si>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</si>
  <si>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</si>
  <si>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</si>
  <si>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</si>
  <si>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</si>
  <si>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</si>
  <si>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</si>
  <si>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</si>
  <si>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</si>
  <si>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</si>
  <si>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</si>
  <si>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</si>
  <si>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</si>
  <si>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</si>
  <si>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</si>
  <si>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</si>
  <si>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</si>
  <si>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</si>
  <si>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</si>
  <si>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</si>
  <si>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</si>
  <si>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</si>
  <si>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</si>
  <si>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</si>
  <si>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</si>
  <si>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</si>
  <si>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</si>
  <si>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</si>
  <si>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</si>
  <si>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</si>
  <si>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</si>
  <si>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</si>
  <si>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</si>
  <si>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</si>
  <si>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</si>
  <si>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</si>
  <si>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</si>
  <si>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</si>
  <si>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</si>
  <si>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</si>
  <si>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</si>
  <si>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</si>
  <si>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</si>
  <si>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</si>
  <si>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</si>
  <si>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</si>
  <si>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</si>
  <si>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</si>
  <si>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</si>
  <si>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</si>
  <si>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</si>
  <si>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</si>
  <si>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</si>
  <si>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</si>
  <si>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</si>
  <si>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</si>
  <si>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</si>
  <si>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</si>
  <si>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</si>
  <si>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</si>
  <si>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</si>
  <si>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</si>
  <si>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</si>
  <si>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</si>
  <si>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</si>
  <si>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</si>
  <si>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</si>
  <si>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</si>
  <si>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</si>
  <si>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</si>
  <si>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</si>
  <si>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</si>
  <si>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</si>
  <si>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</si>
  <si>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</si>
  <si>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</si>
  <si>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</si>
  <si>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</si>
  <si>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</si>
  <si>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</si>
  <si>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</si>
  <si>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</si>
  <si>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</si>
  <si>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</si>
  <si>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</si>
  <si>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</si>
  <si>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</si>
  <si>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</si>
  <si>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</si>
  <si>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</si>
  <si>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</si>
  <si>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</si>
  <si>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</si>
  <si>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</si>
  <si>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</si>
  <si>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</si>
  <si>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</si>
  <si>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</si>
  <si>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</si>
  <si>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</si>
  <si>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</si>
  <si>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</si>
  <si>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</si>
  <si>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</si>
  <si>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</si>
  <si>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</si>
  <si>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</si>
  <si>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</si>
  <si>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</si>
  <si>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</si>
  <si>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</si>
  <si>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</si>
  <si>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</si>
  <si>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</si>
  <si>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</si>
  <si>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</si>
  <si>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</si>
  <si>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</si>
  <si>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</si>
  <si>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</si>
  <si>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</si>
  <si>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</si>
  <si>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</si>
  <si>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</si>
  <si>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</si>
  <si>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</si>
  <si>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</si>
  <si>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</si>
  <si>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</si>
  <si>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</si>
  <si>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</si>
  <si>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</si>
  <si>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</si>
  <si>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</si>
  <si>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</si>
  <si>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</si>
  <si>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</si>
  <si>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</si>
  <si>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</si>
  <si>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</si>
  <si>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</si>
  <si>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</si>
  <si>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</si>
  <si>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</si>
  <si>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</si>
  <si>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</si>
  <si>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</si>
  <si>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</si>
  <si>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</si>
  <si>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</si>
  <si>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</si>
  <si>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</si>
  <si>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</si>
  <si>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</si>
  <si>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</si>
  <si>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</si>
  <si>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</si>
  <si>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</si>
  <si>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</si>
  <si>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</si>
  <si>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</si>
  <si>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</si>
  <si>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</si>
  <si>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</si>
  <si>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</si>
  <si>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</si>
  <si>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</si>
  <si>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</si>
  <si>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</si>
  <si>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</si>
  <si>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</si>
  <si>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</si>
  <si>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</si>
  <si>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</si>
  <si>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</si>
  <si>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</si>
  <si>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</si>
  <si>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</si>
  <si>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</si>
  <si>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</si>
  <si>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</si>
  <si>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</si>
  <si>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</si>
  <si>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</si>
  <si>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</si>
  <si>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</si>
  <si>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</si>
  <si>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</si>
  <si>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</si>
  <si>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</si>
  <si>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</si>
  <si>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</si>
  <si>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</si>
  <si>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</si>
  <si>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</si>
  <si>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</si>
  <si>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</si>
  <si>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</si>
  <si>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</si>
  <si>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</si>
  <si>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</si>
  <si>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</si>
  <si>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</si>
  <si>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</si>
  <si>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</si>
  <si>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</si>
  <si>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</si>
  <si>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</si>
  <si>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</si>
  <si>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</si>
  <si>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</si>
  <si>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</si>
  <si>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</si>
  <si>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</si>
  <si>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</si>
  <si>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</si>
  <si>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</si>
  <si>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</si>
  <si>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</si>
  <si>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</si>
  <si>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</si>
  <si>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</si>
  <si>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</si>
  <si>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</si>
  <si>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</si>
  <si>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</si>
  <si>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</si>
  <si>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</si>
  <si>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</si>
  <si>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</si>
  <si>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</si>
  <si>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</si>
  <si>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</si>
  <si>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</si>
  <si>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</si>
  <si>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</si>
  <si>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</si>
  <si>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</si>
  <si>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</si>
  <si>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</si>
  <si>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</si>
  <si>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</si>
  <si>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</si>
  <si>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</si>
  <si>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</si>
  <si>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</si>
  <si>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</si>
  <si>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</si>
  <si>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</si>
  <si>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</si>
  <si>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</si>
  <si>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</si>
  <si>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</si>
  <si>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</si>
  <si>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</si>
  <si>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</si>
  <si>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</si>
  <si>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</si>
  <si>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</si>
  <si>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</si>
  <si>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</si>
  <si>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</si>
  <si>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</si>
  <si>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</si>
  <si>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</si>
  <si>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</si>
  <si>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</si>
  <si>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</si>
  <si>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</si>
  <si>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</si>
  <si>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</si>
  <si>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</si>
  <si>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</si>
  <si>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</si>
  <si>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</si>
  <si>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</si>
  <si>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</si>
  <si>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</si>
  <si>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</si>
  <si>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</si>
  <si>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</si>
  <si>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</si>
  <si>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</si>
  <si>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</si>
  <si>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</si>
  <si>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</si>
  <si>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</si>
  <si>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</si>
  <si>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</si>
  <si>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</si>
  <si>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</si>
  <si>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</si>
  <si>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</si>
  <si>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</si>
  <si>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</si>
  <si>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</si>
  <si>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</si>
  <si>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</si>
  <si>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</si>
  <si>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</si>
  <si>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</si>
  <si>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</si>
  <si>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</si>
  <si>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</si>
  <si>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</si>
  <si>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</si>
  <si>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</si>
  <si>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</si>
  <si>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</si>
  <si>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</si>
  <si>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</si>
  <si>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</si>
  <si>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</si>
  <si>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</si>
  <si>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</si>
  <si>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</si>
  <si>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</si>
  <si>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</si>
  <si>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</si>
  <si>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</si>
  <si>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</si>
  <si>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</si>
  <si>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</si>
  <si>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</si>
  <si>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</si>
  <si>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</si>
  <si>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</si>
  <si>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</si>
  <si>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</si>
  <si>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</si>
  <si>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</si>
  <si>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</si>
  <si>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</si>
  <si>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</si>
  <si>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</si>
  <si>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</si>
  <si>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</si>
  <si>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</si>
  <si>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</si>
  <si>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</si>
  <si>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</si>
  <si>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</si>
  <si>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</si>
  <si>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</si>
  <si>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</si>
  <si>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</si>
  <si>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</si>
  <si>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</si>
  <si>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</si>
  <si>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</si>
  <si>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</si>
  <si>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</si>
  <si>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</si>
  <si>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</si>
  <si>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</si>
  <si>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</si>
  <si>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</si>
  <si>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</si>
  <si>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</si>
  <si>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</si>
  <si>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</si>
  <si>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</si>
  <si>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</si>
  <si>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</si>
  <si>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</si>
  <si>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</si>
  <si>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</si>
  <si>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</si>
  <si>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</si>
  <si>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</si>
  <si>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</si>
  <si>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</si>
  <si>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</si>
  <si>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</si>
  <si>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</si>
  <si>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</si>
  <si>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</si>
  <si>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</si>
  <si>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</si>
  <si>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</si>
  <si>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</si>
  <si>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</si>
  <si>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</si>
  <si>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</si>
  <si>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</si>
  <si>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</si>
  <si>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</si>
  <si>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</si>
  <si>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</si>
  <si>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</si>
  <si>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</si>
  <si>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</si>
  <si>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</si>
  <si>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</si>
  <si>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</si>
  <si>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</si>
  <si>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</si>
  <si>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</si>
  <si>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</si>
  <si>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</si>
  <si>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</si>
  <si>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</si>
  <si>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</si>
  <si>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</si>
  <si>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</si>
  <si>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</si>
  <si>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</si>
  <si>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</si>
  <si>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</si>
  <si>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</si>
  <si>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</si>
  <si>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</si>
  <si>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</si>
  <si>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</si>
  <si>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</si>
  <si>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</si>
  <si>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</si>
  <si>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</si>
  <si>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</si>
  <si>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</si>
  <si>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</si>
  <si>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</si>
  <si>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</si>
  <si>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</si>
  <si>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</si>
  <si>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</si>
  <si>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</si>
  <si>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</si>
  <si>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</si>
  <si>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</si>
  <si>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</si>
  <si>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</si>
  <si>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</si>
  <si>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</si>
  <si>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</si>
  <si>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</si>
  <si>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</si>
  <si>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</si>
  <si>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</si>
  <si>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</si>
  <si>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</si>
  <si>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</si>
  <si>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</si>
  <si>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</si>
  <si>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</si>
  <si>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</si>
  <si>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</si>
  <si>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</si>
  <si>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</si>
  <si>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</si>
  <si>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</si>
  <si>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</si>
  <si>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</si>
  <si>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</si>
  <si>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</si>
  <si>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</si>
  <si>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</si>
  <si>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</si>
  <si>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</si>
  <si>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</si>
  <si>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</si>
  <si>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</si>
  <si>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</si>
  <si>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</si>
  <si>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</si>
  <si>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</si>
  <si>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</si>
  <si>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</si>
  <si>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</si>
  <si>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</si>
  <si>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</si>
  <si>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</si>
  <si>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</si>
  <si>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</si>
  <si>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</si>
  <si>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</si>
  <si>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</si>
  <si>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</si>
  <si>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</si>
  <si>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</si>
  <si>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</si>
  <si>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</si>
  <si>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</si>
  <si>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</si>
  <si>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</si>
  <si>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</si>
  <si>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</si>
  <si>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</si>
  <si>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</si>
  <si>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</si>
  <si>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</si>
  <si>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</si>
  <si>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</si>
  <si>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</si>
  <si>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</si>
  <si>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</si>
  <si>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</si>
  <si>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</si>
  <si>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</si>
  <si>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</si>
  <si>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</si>
  <si>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</si>
  <si>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</si>
  <si>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</si>
  <si>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</si>
  <si>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</si>
  <si>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</si>
  <si>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</si>
  <si>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</si>
  <si>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</si>
  <si>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</si>
  <si>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</si>
  <si>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</si>
  <si>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</si>
  <si>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</si>
  <si>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</si>
  <si>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</si>
  <si>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</si>
  <si>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</si>
  <si>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</si>
  <si>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</si>
  <si>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</si>
  <si>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</si>
  <si>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</si>
  <si>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</si>
  <si>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</si>
  <si>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</si>
  <si>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</si>
  <si>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</si>
  <si>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</si>
  <si>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</si>
  <si>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</si>
  <si>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</si>
  <si>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</si>
  <si>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</si>
  <si>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</si>
  <si>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</si>
  <si>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</si>
  <si>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</si>
  <si>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</si>
  <si>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</si>
  <si>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</si>
  <si>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</si>
  <si>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</si>
  <si>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</si>
  <si>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</si>
  <si>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</si>
  <si>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</si>
  <si>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</si>
  <si>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</si>
  <si>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</si>
  <si>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</si>
  <si>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</si>
  <si>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</si>
  <si>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</si>
  <si>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</si>
  <si>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</si>
  <si>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</si>
  <si>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</si>
  <si>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</si>
  <si>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</si>
  <si>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</si>
  <si>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</si>
  <si>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</si>
  <si>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</si>
  <si>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</si>
  <si>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</si>
  <si>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</si>
  <si>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</si>
  <si>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</si>
  <si>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</si>
  <si>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</si>
  <si>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</si>
  <si>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</si>
  <si>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</si>
  <si>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</si>
  <si>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</si>
  <si>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</si>
  <si>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</si>
  <si>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</si>
  <si>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</si>
  <si>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</si>
  <si>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</si>
  <si>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</si>
  <si>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</si>
  <si>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</si>
  <si>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</si>
  <si>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</si>
  <si>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</si>
  <si>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</si>
  <si>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</si>
  <si>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</si>
  <si>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</si>
  <si>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</si>
  <si>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</si>
  <si>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</si>
  <si>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</si>
  <si>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</si>
  <si>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</si>
  <si>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</si>
  <si>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</si>
  <si>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</si>
  <si>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</si>
  <si>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</si>
  <si>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</si>
  <si>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</si>
  <si>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</si>
  <si>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</si>
  <si>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</si>
  <si>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</si>
  <si>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</si>
  <si>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</si>
  <si>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</si>
  <si>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</si>
  <si>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</si>
  <si>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</si>
  <si>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</si>
  <si>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</si>
  <si>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</si>
  <si>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</si>
  <si>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</si>
  <si>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</si>
  <si>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</si>
  <si>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</si>
  <si>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</si>
  <si>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</si>
  <si>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</si>
  <si>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</si>
  <si>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</si>
  <si>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</si>
  <si>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</si>
  <si>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</si>
  <si>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</si>
  <si>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</si>
  <si>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</si>
  <si>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</si>
  <si>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</si>
  <si>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</si>
  <si>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</si>
  <si>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</si>
  <si>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</si>
  <si>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</si>
  <si>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</si>
  <si>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</si>
  <si>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</si>
  <si>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</si>
  <si>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</si>
  <si>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</si>
  <si>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</si>
  <si>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</si>
  <si>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</si>
  <si>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</si>
  <si>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</si>
  <si>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</si>
  <si>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</si>
  <si>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</si>
  <si>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</si>
  <si>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</si>
  <si>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</si>
  <si>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</si>
  <si>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</si>
  <si>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</si>
  <si>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</si>
  <si>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</si>
  <si>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</si>
  <si>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</si>
  <si>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</si>
  <si>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</si>
  <si>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</si>
  <si>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</si>
  <si>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</si>
  <si>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</si>
  <si>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</si>
  <si>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</si>
  <si>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</si>
  <si>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</si>
  <si>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</si>
  <si>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</si>
  <si>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</si>
  <si>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</si>
  <si>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</si>
  <si>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</si>
  <si>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</si>
  <si>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</si>
  <si>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</si>
  <si>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</si>
  <si>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</si>
  <si>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</si>
  <si>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</si>
  <si>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</si>
  <si>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</si>
  <si>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</si>
  <si>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</si>
  <si>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</si>
  <si>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</si>
  <si>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</si>
  <si>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</si>
  <si>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</si>
  <si>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</si>
  <si>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</si>
  <si>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</si>
  <si>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</si>
  <si>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</si>
  <si>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</si>
  <si>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</si>
  <si>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</si>
  <si>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</si>
  <si>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</si>
  <si>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</si>
  <si>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</si>
  <si>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</si>
  <si>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</si>
  <si>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</si>
  <si>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</si>
  <si>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</si>
  <si>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</si>
  <si>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</si>
  <si>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</si>
  <si>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</si>
  <si>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</si>
  <si>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</si>
  <si>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</si>
  <si>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</si>
  <si>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</si>
  <si>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</si>
  <si>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</si>
  <si>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</si>
  <si>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</si>
  <si>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</si>
  <si>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</si>
  <si>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</si>
  <si>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</si>
  <si>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</si>
  <si>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</si>
  <si>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</si>
  <si>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</si>
  <si>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</si>
  <si>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</si>
  <si>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</si>
  <si>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</si>
  <si>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</si>
  <si>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</si>
  <si>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</si>
  <si>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</si>
  <si>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</si>
  <si>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</si>
  <si>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</si>
  <si>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</si>
  <si>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</si>
  <si>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</si>
  <si>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</si>
  <si>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</si>
  <si>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</si>
  <si>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</si>
  <si>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</si>
  <si>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</si>
  <si>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</si>
  <si>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</si>
  <si>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</si>
  <si>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</si>
  <si>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</si>
  <si>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</si>
  <si>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</si>
  <si>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</si>
  <si>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</si>
  <si>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</si>
  <si>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</si>
  <si>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</si>
  <si>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</si>
  <si>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</si>
  <si>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</si>
  <si>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</si>
  <si>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</si>
  <si>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</si>
  <si>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</si>
  <si>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</si>
  <si>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</si>
  <si>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</si>
  <si>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</si>
  <si>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</si>
  <si>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</si>
  <si>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</si>
  <si>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</si>
  <si>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</si>
  <si>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</si>
  <si>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</si>
  <si>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</si>
  <si>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</si>
  <si>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</si>
  <si>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</si>
  <si>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</si>
  <si>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</si>
  <si>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</si>
  <si>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</si>
  <si>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</si>
  <si>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</si>
  <si>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</si>
  <si>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</si>
  <si>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</si>
  <si>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</si>
  <si>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</si>
  <si>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</si>
  <si>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</si>
  <si>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</si>
  <si>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</si>
  <si>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</si>
  <si>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</si>
  <si>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</si>
  <si>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</si>
  <si>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</si>
  <si>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</si>
  <si>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</si>
  <si>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</si>
  <si>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</si>
  <si>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</si>
  <si>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</si>
  <si>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</si>
  <si>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</si>
  <si>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</si>
  <si>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</si>
  <si>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</si>
  <si>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</si>
  <si>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</si>
  <si>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</si>
  <si>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</si>
  <si>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</si>
  <si>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</si>
  <si>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</si>
  <si>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</si>
  <si>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</si>
  <si>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</si>
  <si>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</si>
  <si>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</si>
  <si>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</si>
  <si>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</si>
  <si>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</si>
  <si>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</si>
  <si>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</si>
  <si>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</si>
  <si>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</si>
  <si>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</si>
  <si>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</si>
  <si>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</si>
  <si>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</si>
  <si>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</si>
  <si>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</si>
  <si>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</si>
  <si>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</si>
  <si>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</si>
  <si>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</si>
  <si>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</si>
  <si>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</si>
  <si>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</si>
  <si>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</si>
  <si>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</si>
  <si>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</si>
  <si>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</si>
  <si>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</si>
  <si>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</si>
  <si>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</si>
  <si>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</si>
  <si>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</si>
  <si>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</si>
  <si>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</si>
  <si>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</si>
  <si>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</si>
  <si>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</si>
  <si>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</si>
  <si>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</si>
  <si>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</si>
  <si>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</si>
  <si>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</si>
  <si>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</si>
  <si>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</si>
  <si>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</si>
  <si>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</si>
  <si>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</si>
  <si>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</si>
  <si>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</si>
  <si>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</si>
  <si>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</si>
  <si>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</si>
  <si>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</si>
  <si>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</si>
  <si>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</si>
  <si>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</si>
  <si>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</si>
  <si>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</si>
  <si>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</si>
  <si>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</si>
  <si>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</si>
  <si>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</si>
  <si>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</si>
  <si>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</si>
  <si>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</si>
  <si>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</si>
  <si>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</si>
  <si>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</si>
  <si>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</si>
  <si>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</si>
  <si>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</si>
  <si>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</si>
  <si>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</si>
  <si>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</si>
  <si>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</si>
  <si>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</si>
  <si>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</si>
  <si>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</si>
  <si>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</si>
  <si>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</si>
  <si>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</si>
  <si>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</si>
  <si>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</si>
  <si>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</si>
  <si>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</si>
  <si>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</si>
  <si>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</si>
  <si>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</si>
  <si>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</si>
  <si>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</si>
  <si>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</si>
  <si>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</si>
  <si>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</si>
  <si>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</si>
  <si>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</si>
  <si>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</si>
  <si>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</si>
  <si>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</si>
  <si>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</si>
  <si>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</si>
  <si>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</si>
  <si>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</si>
  <si>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</si>
  <si>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</si>
  <si>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</si>
  <si>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</si>
  <si>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</si>
  <si>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</si>
  <si>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</si>
  <si>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</si>
  <si>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</si>
  <si>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</si>
  <si>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</si>
  <si>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</si>
  <si>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</si>
  <si>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</si>
  <si>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</si>
  <si>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</si>
  <si>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</si>
  <si>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</si>
  <si>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</si>
  <si>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</si>
  <si>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</si>
  <si>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</si>
  <si>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</si>
  <si>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</si>
  <si>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</si>
  <si>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</si>
  <si>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</si>
  <si>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</si>
  <si>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</si>
  <si>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</si>
  <si>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</si>
  <si>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</si>
  <si>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</si>
  <si>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</si>
  <si>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</si>
  <si>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</si>
  <si>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</si>
  <si>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</si>
  <si>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</si>
  <si>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</si>
  <si>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</si>
  <si>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</si>
  <si>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</si>
  <si>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</si>
  <si>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</si>
  <si>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</si>
  <si>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</si>
  <si>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</si>
  <si>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</si>
  <si>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</si>
  <si>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</si>
  <si>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</si>
  <si>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</si>
  <si>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</si>
  <si>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</si>
  <si>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</si>
  <si>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</si>
  <si>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</si>
  <si>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</si>
  <si>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</si>
  <si>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</si>
  <si>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</si>
  <si>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</si>
  <si>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</si>
  <si>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</si>
  <si>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</si>
  <si>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</si>
  <si>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</si>
  <si>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</si>
  <si>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</si>
  <si>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</si>
  <si>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</si>
  <si>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</si>
  <si>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</si>
  <si>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</si>
  <si>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</si>
  <si>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</si>
  <si>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</si>
  <si>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</si>
  <si>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</si>
  <si>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</si>
  <si>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</si>
  <si>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</si>
  <si>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</si>
  <si>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</si>
  <si>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</si>
  <si>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</si>
  <si>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</si>
  <si>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</si>
  <si>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</si>
  <si>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</si>
  <si>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</si>
  <si>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</si>
  <si>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</si>
  <si>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</si>
  <si>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</si>
  <si>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</si>
  <si>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</si>
  <si>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</si>
  <si>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</si>
  <si>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</si>
  <si>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</si>
  <si>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</si>
  <si>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</si>
  <si>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</si>
  <si>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</si>
  <si>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</si>
  <si>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</si>
  <si>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</si>
  <si>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</si>
  <si>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</si>
  <si>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</si>
  <si>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</si>
  <si>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</si>
  <si>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</si>
  <si>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</si>
  <si>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</si>
  <si>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</si>
  <si>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</si>
  <si>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</si>
  <si>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</si>
  <si>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</si>
  <si>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</si>
  <si>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</si>
  <si>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</si>
  <si>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</si>
  <si>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</si>
  <si>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</si>
  <si>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</si>
  <si>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</si>
  <si>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</si>
  <si>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</si>
  <si>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</si>
  <si>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</si>
  <si>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</si>
  <si>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</si>
  <si>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</si>
  <si>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</si>
  <si>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</si>
  <si>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</si>
  <si>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</si>
  <si>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</si>
  <si>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</si>
  <si>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</si>
  <si>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</si>
  <si>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</si>
  <si>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</si>
  <si>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</si>
  <si>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</si>
  <si>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</si>
  <si>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</si>
  <si>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</si>
  <si>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</si>
  <si>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</si>
  <si>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</si>
  <si>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</si>
  <si>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</si>
  <si>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</si>
  <si>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</si>
  <si>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</si>
  <si>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</si>
  <si>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</si>
  <si>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</si>
  <si>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</si>
  <si>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</si>
  <si>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</si>
  <si>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</si>
  <si>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</si>
  <si>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</si>
  <si>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</si>
  <si>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</si>
  <si>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</si>
  <si>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</si>
  <si>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</si>
  <si>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</si>
  <si>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</si>
  <si>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</si>
  <si>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</si>
  <si>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</si>
  <si>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</si>
  <si>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</si>
  <si>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</si>
  <si>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</si>
  <si>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</si>
  <si>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</si>
  <si>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</si>
  <si>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</si>
  <si>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</si>
  <si>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</si>
  <si>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</si>
  <si>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</si>
  <si>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</si>
  <si>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</si>
  <si>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</si>
  <si>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</si>
  <si>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</si>
  <si>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</si>
  <si>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</si>
  <si>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</si>
  <si>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</si>
  <si>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</si>
  <si>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</si>
  <si>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</si>
  <si>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</si>
  <si>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</si>
  <si>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</si>
  <si>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</si>
  <si>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</si>
  <si>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</si>
  <si>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</si>
  <si>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</si>
  <si>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</si>
  <si>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</si>
  <si>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</si>
  <si>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</si>
  <si>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</si>
  <si>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</si>
  <si>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</si>
  <si>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</si>
  <si>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</si>
  <si>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</si>
  <si>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</si>
  <si>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</si>
  <si>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</si>
  <si>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</si>
  <si>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</si>
  <si>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</si>
  <si>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</si>
  <si>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</si>
  <si>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</si>
  <si>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</si>
  <si>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</si>
  <si>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</si>
  <si>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</si>
  <si>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</si>
  <si>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</si>
  <si>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</si>
  <si>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</si>
  <si>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</si>
  <si>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</si>
  <si>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</si>
  <si>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</si>
  <si>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</si>
  <si>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</si>
  <si>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</si>
  <si>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</si>
  <si>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</si>
  <si>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</si>
  <si>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</si>
  <si>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</si>
  <si>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</si>
  <si>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</si>
  <si>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</si>
  <si>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</si>
  <si>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</si>
  <si>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</si>
  <si>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</si>
  <si>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</si>
  <si>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</si>
  <si>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</si>
  <si>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</si>
  <si>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</si>
  <si>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</si>
  <si>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</si>
  <si>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</si>
  <si>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</si>
  <si>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</si>
  <si>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</si>
  <si>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</si>
  <si>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</si>
  <si>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</si>
  <si>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</si>
  <si>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</si>
  <si>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</si>
  <si>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</si>
  <si>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</si>
  <si>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</si>
  <si>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</si>
  <si>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</si>
  <si>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</si>
  <si>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</si>
  <si>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</si>
  <si>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</si>
  <si>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</si>
  <si>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</si>
  <si>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</si>
  <si>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</si>
  <si>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</si>
  <si>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</si>
  <si>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</si>
  <si>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</si>
  <si>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</si>
  <si>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</si>
  <si>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</si>
  <si>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</si>
  <si>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</si>
  <si>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</si>
  <si>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</si>
  <si>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</si>
  <si>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</si>
  <si>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</si>
  <si>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</si>
  <si>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</si>
  <si>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</si>
  <si>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</si>
  <si>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</si>
  <si>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</si>
  <si>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</si>
  <si>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</si>
  <si>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</si>
  <si>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</si>
  <si>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</si>
  <si>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</si>
  <si>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</si>
  <si>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</si>
  <si>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</si>
  <si>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</si>
  <si>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</si>
  <si>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</si>
  <si>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</si>
  <si>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</si>
  <si>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</si>
  <si>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</si>
  <si>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</si>
  <si>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</si>
  <si>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</si>
  <si>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</si>
  <si>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</si>
  <si>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</si>
  <si>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</si>
  <si>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</si>
  <si>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</si>
  <si>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</si>
  <si>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</si>
  <si>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</si>
  <si>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</si>
  <si>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</si>
  <si>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</si>
  <si>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</si>
  <si>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</si>
  <si>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</si>
  <si>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</si>
  <si>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</si>
  <si>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</si>
  <si>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</si>
  <si>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</si>
  <si>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</si>
  <si>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</si>
  <si>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</si>
  <si>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</si>
  <si>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</si>
  <si>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</si>
  <si>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</si>
  <si>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</si>
  <si>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</si>
  <si>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</si>
  <si>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</si>
  <si>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</si>
  <si>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</si>
  <si>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</si>
  <si>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</si>
  <si>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</si>
  <si>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</si>
  <si>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</si>
  <si>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</si>
  <si>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</si>
  <si>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</si>
  <si>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</si>
  <si>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</si>
  <si>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</si>
  <si>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</si>
  <si>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</si>
  <si>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</si>
  <si>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</si>
  <si>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</si>
  <si>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</si>
  <si>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</si>
  <si>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</si>
  <si>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</si>
  <si>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</si>
  <si>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</si>
  <si>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</si>
  <si>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</si>
  <si>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</si>
  <si>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</si>
  <si>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</si>
  <si>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</si>
  <si>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</si>
  <si>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</si>
  <si>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</si>
  <si>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</si>
  <si>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</si>
  <si>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</si>
  <si>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</si>
  <si>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</si>
  <si>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</si>
  <si>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</si>
  <si>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</si>
  <si>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</si>
  <si>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</si>
  <si>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</si>
  <si>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</si>
  <si>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</si>
  <si>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</si>
  <si>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</si>
  <si>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</si>
  <si>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</si>
  <si>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</si>
  <si>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</si>
  <si>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</si>
  <si>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</si>
  <si>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</si>
  <si>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</si>
  <si>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</si>
  <si>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</si>
  <si>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</si>
  <si>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</si>
  <si>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</si>
  <si>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</si>
  <si>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</si>
  <si>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</si>
  <si>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</si>
  <si>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</si>
  <si>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</si>
  <si>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</si>
  <si>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</si>
  <si>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</si>
  <si>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</si>
  <si>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</si>
  <si>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</si>
  <si>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</si>
  <si>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</si>
  <si>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</si>
  <si>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</si>
  <si>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</si>
  <si>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</si>
  <si>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</si>
  <si>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</si>
  <si>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</si>
  <si>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</si>
  <si>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</si>
  <si>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</si>
  <si>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</si>
  <si>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</si>
  <si>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</si>
  <si>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</si>
  <si>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</si>
  <si>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</si>
  <si>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</si>
  <si>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</si>
  <si>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</si>
  <si>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</si>
  <si>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</si>
  <si>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</si>
  <si>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</si>
  <si>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</si>
  <si>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</si>
  <si>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</si>
  <si>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</si>
  <si>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</si>
  <si>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</si>
  <si>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</si>
  <si>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</si>
  <si>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</si>
  <si>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</si>
  <si>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</si>
  <si>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</si>
  <si>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</si>
  <si>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</si>
  <si>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</si>
  <si>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</si>
  <si>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</si>
  <si>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</si>
  <si>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</si>
  <si>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</si>
  <si>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</si>
  <si>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</si>
  <si>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</si>
  <si>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</si>
  <si>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</si>
  <si>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</si>
  <si>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</si>
  <si>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</si>
  <si>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</si>
  <si>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</si>
  <si>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</si>
  <si>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</si>
  <si>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</si>
  <si>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</si>
  <si>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</si>
  <si>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</si>
  <si>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</si>
  <si>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</si>
  <si>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</si>
  <si>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</si>
  <si>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</si>
  <si>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</si>
  <si>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</si>
  <si>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</si>
  <si>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</si>
  <si>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</si>
  <si>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</si>
  <si>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</si>
  <si>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</si>
  <si>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</si>
  <si>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</si>
  <si>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</si>
  <si>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</si>
  <si>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</si>
  <si>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</si>
  <si>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</si>
  <si>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</si>
  <si>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</si>
  <si>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</si>
  <si>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</si>
  <si>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</si>
  <si>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</si>
  <si>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</si>
  <si>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</si>
  <si>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</si>
  <si>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</si>
  <si>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</si>
  <si>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</si>
  <si>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</si>
  <si>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</si>
  <si>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</si>
  <si>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</si>
  <si>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</si>
  <si>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</si>
  <si>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</si>
  <si>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</si>
  <si>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</si>
  <si>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</si>
  <si>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</si>
  <si>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</si>
  <si>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</si>
  <si>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</si>
  <si>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</si>
  <si>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</si>
  <si>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</si>
  <si>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</si>
  <si>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</si>
  <si>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</si>
  <si>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</si>
  <si>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</si>
  <si>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</si>
  <si>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</si>
  <si>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</si>
  <si>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</si>
  <si>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</si>
  <si>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</si>
  <si>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</si>
  <si>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</si>
  <si>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</si>
  <si>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</si>
  <si>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</si>
  <si>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</si>
  <si>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</si>
  <si>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</si>
  <si>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</si>
  <si>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</si>
  <si>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</si>
  <si>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</si>
  <si>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</si>
  <si>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</si>
  <si>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</si>
  <si>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</si>
  <si>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</si>
  <si>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</si>
  <si>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</si>
  <si>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</si>
  <si>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</si>
  <si>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</si>
  <si>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</si>
  <si>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</si>
  <si>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</si>
  <si>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</si>
  <si>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</si>
  <si>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</si>
  <si>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</si>
  <si>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</si>
  <si>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</si>
  <si>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</si>
  <si>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</si>
  <si>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</si>
  <si>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</si>
  <si>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</si>
  <si>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</si>
  <si>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</si>
  <si>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</si>
  <si>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</si>
  <si>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</si>
  <si>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</si>
  <si>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</si>
  <si>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</si>
  <si>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</si>
  <si>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</si>
  <si>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</si>
  <si>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</si>
  <si>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</si>
  <si>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</si>
  <si>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</si>
  <si>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</si>
  <si>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</si>
  <si>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</si>
  <si>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</si>
  <si>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</si>
  <si>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</si>
  <si>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</si>
  <si>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</si>
  <si>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</si>
  <si>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</si>
  <si>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</si>
  <si>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</si>
  <si>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</si>
  <si>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</si>
  <si>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</si>
  <si>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</si>
  <si>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</si>
  <si>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</si>
  <si>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</si>
  <si>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</si>
  <si>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</si>
  <si>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</si>
  <si>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</si>
  <si>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</si>
  <si>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</si>
  <si>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</si>
  <si>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</si>
  <si>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</si>
  <si>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</si>
  <si>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</si>
  <si>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</si>
  <si>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</si>
  <si>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</si>
  <si>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</si>
  <si>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</si>
  <si>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</si>
  <si>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</si>
  <si>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</si>
  <si>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</si>
  <si>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</si>
  <si>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</si>
  <si>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</si>
  <si>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</si>
  <si>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</si>
  <si>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</si>
  <si>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</si>
  <si>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</si>
  <si>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</si>
  <si>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</si>
  <si>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</si>
  <si>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</si>
  <si>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</si>
  <si>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</si>
  <si>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</si>
  <si>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</si>
  <si>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</si>
  <si>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</si>
  <si>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</si>
  <si>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</si>
  <si>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</si>
  <si>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</si>
  <si>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</si>
  <si>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</si>
  <si>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</si>
  <si>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</si>
  <si>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</si>
  <si>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</si>
  <si>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</si>
  <si>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</si>
  <si>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</si>
  <si>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</si>
  <si>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</si>
  <si>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</si>
  <si>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</si>
  <si>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</si>
  <si>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</si>
  <si>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</si>
  <si>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</si>
  <si>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</si>
  <si>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</si>
  <si>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</si>
  <si>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</si>
  <si>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</si>
  <si>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</si>
  <si>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</si>
  <si>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</si>
  <si>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</si>
  <si>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</si>
  <si>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</si>
  <si>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</si>
  <si>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</si>
  <si>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</si>
  <si>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</si>
  <si>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</si>
  <si>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</si>
  <si>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</si>
  <si>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</si>
  <si>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</si>
  <si>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</si>
  <si>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</si>
  <si>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</si>
  <si>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</si>
  <si>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</si>
  <si>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</si>
  <si>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</si>
  <si>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</si>
  <si>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</si>
  <si>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</si>
  <si>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</si>
  <si>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</si>
  <si>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</si>
  <si>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</si>
  <si>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</si>
  <si>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</si>
  <si>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</si>
  <si>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</si>
  <si>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</si>
  <si>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</si>
  <si>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</si>
  <si>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</si>
  <si>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</si>
  <si>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</si>
  <si>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</si>
  <si>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</si>
  <si>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</si>
  <si>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</si>
  <si>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</si>
  <si>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</si>
  <si>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</si>
  <si>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</si>
  <si>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</si>
  <si>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</si>
  <si>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</si>
  <si>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</si>
  <si>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</si>
  <si>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</si>
  <si>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</si>
  <si>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</si>
  <si>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</si>
  <si>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</si>
  <si>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</si>
  <si>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</si>
  <si>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</si>
  <si>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</si>
  <si>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</si>
  <si>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</si>
  <si>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</si>
  <si>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</si>
  <si>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</si>
  <si>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</si>
  <si>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</si>
  <si>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</si>
  <si>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</si>
  <si>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</si>
  <si>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</si>
  <si>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</si>
  <si>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</si>
  <si>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</si>
  <si>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</si>
  <si>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</si>
  <si>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</si>
  <si>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</si>
  <si>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</si>
  <si>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</si>
  <si>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</si>
  <si>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</si>
  <si>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</si>
  <si>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</si>
  <si>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</si>
  <si>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</si>
  <si>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</si>
  <si>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</si>
  <si>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</si>
  <si>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</si>
  <si>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</si>
  <si>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</si>
  <si>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</si>
  <si>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</si>
  <si>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</si>
  <si>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</si>
  <si>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</si>
  <si>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</si>
  <si>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</si>
  <si>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</si>
  <si>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</si>
  <si>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</si>
  <si>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</si>
  <si>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</si>
  <si>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</si>
  <si>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</si>
  <si>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</si>
  <si>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</si>
  <si>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</si>
  <si>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</si>
  <si>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</si>
  <si>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</si>
  <si>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</si>
  <si>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</si>
  <si>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</si>
  <si>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</si>
  <si>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</si>
  <si>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</si>
  <si>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</si>
  <si>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</si>
  <si>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</si>
  <si>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</si>
  <si>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</si>
  <si>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</si>
  <si>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</si>
  <si>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</si>
  <si>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</si>
  <si>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</si>
  <si>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</si>
  <si>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</si>
  <si>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</si>
  <si>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</si>
  <si>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</si>
  <si>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</si>
  <si>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</si>
  <si>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</si>
  <si>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</si>
  <si>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</si>
  <si>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</si>
  <si>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</si>
  <si>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</si>
  <si>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</si>
  <si>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</si>
  <si>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</si>
  <si>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</si>
  <si>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</si>
  <si>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</si>
  <si>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</si>
  <si>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</si>
  <si>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</si>
  <si>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</si>
  <si>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</si>
  <si>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</si>
  <si>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</si>
  <si>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</si>
  <si>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</si>
  <si>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</si>
  <si>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</si>
  <si>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</si>
  <si>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</si>
  <si>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</si>
  <si>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</si>
  <si>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</si>
  <si>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</si>
  <si>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</si>
  <si>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</si>
  <si>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</si>
  <si>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</si>
  <si>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</si>
  <si>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</si>
  <si>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</si>
  <si>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</si>
  <si>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</si>
  <si>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</si>
  <si>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</si>
  <si>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</si>
  <si>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</si>
  <si>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</si>
  <si>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</si>
  <si>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</si>
  <si>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</si>
  <si>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</si>
  <si>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</si>
  <si>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</si>
  <si>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</si>
  <si>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</si>
  <si>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</si>
  <si>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</si>
  <si>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</si>
  <si>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</si>
  <si>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</si>
  <si>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</si>
  <si>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</si>
  <si>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</si>
  <si>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</si>
  <si>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</si>
  <si>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</si>
  <si>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</si>
  <si>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</si>
  <si>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</si>
  <si>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</si>
  <si>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</si>
  <si>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</si>
  <si>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</si>
  <si>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</si>
  <si>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</si>
  <si>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</si>
  <si>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</si>
  <si>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</si>
  <si>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</si>
  <si>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</si>
  <si>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</si>
  <si>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</si>
  <si>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</si>
  <si>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</si>
  <si>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</si>
  <si>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</si>
  <si>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</si>
  <si>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</si>
  <si>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</si>
  <si>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</si>
  <si>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</si>
  <si>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</si>
  <si>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</si>
  <si>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</si>
  <si>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</si>
  <si>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</si>
  <si>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</si>
  <si>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</si>
  <si>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</si>
  <si>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</si>
  <si>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</si>
  <si>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</si>
  <si>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</si>
  <si>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</si>
  <si>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</si>
  <si>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</si>
  <si>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</si>
  <si>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</si>
  <si>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</si>
  <si>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</si>
  <si>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</si>
  <si>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</si>
  <si>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</si>
  <si>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</si>
  <si>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</si>
  <si>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</si>
  <si>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</si>
  <si>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</si>
  <si>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</si>
  <si>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</si>
  <si>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</si>
  <si>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</si>
  <si>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</si>
  <si>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</si>
  <si>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</si>
  <si>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</si>
  <si>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</si>
  <si>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</si>
  <si>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</si>
  <si>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</si>
  <si>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</si>
  <si>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</si>
  <si>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</si>
  <si>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</si>
  <si>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</si>
  <si>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</si>
  <si>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</si>
  <si>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</si>
  <si>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</si>
  <si>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</si>
  <si>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</si>
  <si>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</si>
  <si>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</si>
  <si>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</si>
  <si>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</si>
  <si>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</si>
  <si>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</si>
  <si>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</si>
  <si>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</si>
  <si>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</si>
  <si>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</si>
  <si>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</si>
  <si>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</si>
  <si>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</si>
  <si>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</si>
  <si>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</si>
  <si>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</si>
  <si>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</si>
  <si>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</si>
  <si>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</si>
  <si>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</si>
  <si>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</si>
  <si>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</si>
  <si>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</si>
  <si>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</si>
  <si>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</si>
  <si>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</si>
  <si>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</si>
  <si>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</si>
  <si>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</si>
  <si>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</si>
  <si>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</si>
  <si>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</si>
  <si>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</si>
  <si>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</si>
  <si>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</si>
  <si>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</si>
  <si>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</si>
  <si>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</si>
  <si>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</si>
  <si>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</si>
  <si>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</si>
  <si>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</si>
  <si>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</si>
  <si>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</si>
  <si>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</si>
  <si>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</si>
  <si>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</si>
  <si>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</si>
  <si>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</si>
  <si>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</si>
  <si>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</si>
  <si>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</si>
  <si>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</si>
  <si>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</si>
  <si>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</si>
  <si>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</si>
  <si>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</si>
  <si>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</si>
  <si>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</si>
  <si>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</si>
  <si>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</si>
  <si>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</si>
  <si>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</si>
  <si>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</si>
  <si>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</si>
  <si>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</si>
  <si>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</si>
  <si>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</si>
  <si>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</si>
  <si>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</si>
  <si>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</si>
  <si>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</si>
  <si>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</si>
  <si>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</si>
  <si>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</si>
  <si>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</si>
  <si>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</si>
  <si>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</si>
  <si>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</si>
  <si>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</si>
  <si>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</si>
  <si>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</si>
  <si>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</si>
  <si>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</si>
  <si>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</si>
  <si>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</si>
  <si>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</si>
  <si>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</si>
  <si>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</si>
  <si>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</si>
  <si>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</si>
  <si>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</si>
  <si>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</si>
  <si>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</si>
  <si>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</si>
  <si>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</si>
  <si>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</si>
  <si>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</si>
  <si>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</si>
  <si>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</si>
  <si>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</si>
  <si>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</si>
  <si>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</si>
  <si>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</si>
  <si>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</si>
  <si>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</si>
  <si>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</si>
  <si>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</si>
  <si>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</si>
  <si>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</si>
  <si>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</si>
  <si>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</si>
  <si>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</si>
  <si>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</si>
  <si>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</si>
  <si>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</si>
  <si>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</si>
  <si>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</si>
  <si>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</si>
  <si>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</si>
  <si>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</si>
  <si>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</si>
  <si>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</si>
  <si>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</si>
  <si>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</si>
  <si>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</si>
  <si>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</si>
  <si>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</si>
  <si>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</si>
  <si>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</si>
  <si>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</si>
  <si>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</si>
  <si>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</si>
  <si>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</si>
  <si>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</si>
  <si>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</si>
  <si>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</si>
  <si>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</si>
  <si>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</si>
  <si>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</si>
  <si>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</si>
  <si>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</si>
  <si>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</si>
  <si>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</si>
  <si>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</si>
  <si>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</si>
  <si>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</si>
  <si>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</si>
  <si>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</si>
  <si>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</si>
  <si>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</si>
  <si>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</si>
  <si>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</si>
  <si>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</si>
  <si>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</si>
  <si>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</si>
  <si>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</si>
  <si>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</si>
  <si>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</si>
  <si>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</si>
  <si>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</si>
  <si>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</si>
  <si>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</si>
  <si>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</si>
  <si>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</si>
  <si>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</si>
  <si>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</si>
  <si>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</si>
  <si>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</si>
  <si>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</si>
  <si>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</si>
  <si>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</si>
  <si>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</si>
  <si>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</si>
  <si>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</si>
  <si>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</si>
  <si>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</si>
  <si>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</si>
  <si>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</si>
  <si>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</si>
  <si>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</si>
  <si>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</si>
  <si>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</si>
  <si>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</si>
  <si>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</si>
  <si>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</si>
  <si>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</si>
  <si>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</si>
  <si>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</si>
  <si>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</si>
  <si>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</si>
  <si>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</si>
  <si>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</si>
  <si>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</si>
  <si>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</si>
  <si>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</si>
  <si>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</si>
  <si>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</si>
  <si>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</si>
  <si>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</si>
  <si>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</si>
  <si>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</si>
  <si>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</si>
  <si>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</si>
  <si>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</si>
  <si>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</si>
  <si>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</si>
  <si>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</si>
  <si>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</si>
  <si>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</si>
  <si>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</si>
  <si>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</si>
  <si>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</si>
  <si>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</si>
  <si>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</si>
  <si>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</si>
  <si>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</si>
  <si>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</si>
  <si>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</si>
  <si>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</si>
  <si>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</si>
  <si>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</si>
  <si>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</si>
  <si>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</si>
  <si>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</si>
  <si>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</si>
  <si>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</si>
  <si>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</si>
  <si>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</si>
  <si>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</si>
  <si>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</si>
  <si>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</si>
  <si>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</si>
  <si>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</si>
  <si>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</si>
  <si>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</si>
  <si>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</si>
  <si>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</si>
  <si>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</si>
  <si>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</si>
  <si>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</si>
  <si>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</si>
  <si>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</si>
  <si>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</si>
  <si>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</si>
  <si>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</si>
  <si>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</si>
  <si>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</si>
  <si>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</si>
  <si>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</si>
  <si>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</si>
  <si>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</si>
  <si>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</si>
  <si>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</si>
  <si>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</si>
  <si>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</si>
  <si>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</si>
  <si>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</si>
  <si>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</si>
  <si>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</si>
  <si>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</si>
  <si>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</si>
  <si>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</si>
  <si>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</si>
  <si>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</si>
  <si>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</si>
  <si>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</si>
  <si>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</si>
  <si>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</si>
  <si>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</si>
  <si>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</si>
  <si>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</si>
  <si>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</si>
  <si>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</si>
  <si>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</si>
  <si>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</si>
  <si>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</si>
  <si>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</si>
  <si>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</si>
  <si>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</si>
  <si>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</si>
  <si>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</si>
  <si>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</si>
  <si>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</si>
  <si>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</si>
  <si>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</si>
  <si>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</si>
  <si>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</si>
  <si>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</si>
  <si>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</si>
  <si>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</si>
  <si>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</si>
  <si>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</si>
  <si>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</si>
  <si>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</si>
  <si>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</si>
  <si>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</si>
  <si>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</si>
  <si>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</si>
  <si>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</si>
  <si>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</si>
  <si>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</si>
  <si>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</si>
  <si>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</si>
  <si>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</si>
  <si>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</si>
  <si>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</si>
  <si>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</si>
  <si>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</si>
  <si>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</si>
  <si>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</si>
  <si>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</si>
  <si>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</si>
  <si>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</si>
  <si>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</si>
  <si>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</si>
  <si>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</si>
  <si>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</si>
  <si>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</si>
  <si>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</si>
  <si>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</si>
  <si>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</si>
  <si>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</si>
  <si>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</si>
  <si>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</si>
  <si>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</si>
  <si>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</si>
  <si>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</si>
  <si>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</si>
  <si>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</si>
  <si>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</si>
  <si>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</si>
  <si>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</si>
  <si>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</si>
  <si>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</si>
  <si>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</si>
  <si>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</si>
  <si>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</si>
  <si>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</si>
  <si>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</si>
  <si>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</si>
  <si>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</si>
  <si>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</si>
  <si>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</si>
  <si>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</si>
  <si>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</si>
  <si>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</si>
  <si>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</si>
  <si>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</si>
  <si>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</si>
  <si>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</si>
  <si>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</si>
  <si>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</si>
  <si>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</si>
  <si>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</si>
  <si>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</si>
  <si>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</si>
  <si>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</si>
  <si>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</si>
  <si>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</si>
  <si>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</si>
  <si>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</si>
  <si>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</si>
  <si>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</si>
  <si>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</si>
  <si>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</si>
  <si>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</si>
  <si>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</si>
  <si>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</si>
  <si>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</si>
  <si>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</si>
  <si>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</si>
  <si>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</si>
  <si>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</si>
  <si>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</si>
  <si>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</si>
  <si>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</si>
  <si>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</si>
  <si>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</si>
  <si>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</si>
  <si>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</si>
  <si>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</si>
  <si>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</si>
  <si>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</si>
  <si>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</si>
  <si>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</si>
  <si>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</si>
  <si>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</si>
  <si>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</si>
  <si>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</si>
  <si>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</si>
  <si>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</si>
  <si>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</si>
  <si>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</si>
  <si>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</si>
  <si>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</si>
  <si>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</si>
  <si>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</si>
  <si>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</si>
  <si>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</si>
  <si>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</si>
  <si>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</si>
  <si>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</si>
  <si>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</si>
  <si>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</si>
  <si>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</si>
  <si>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</si>
  <si>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</si>
  <si>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</si>
  <si>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</si>
  <si>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</si>
  <si>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</si>
  <si>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</si>
  <si>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</si>
  <si>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</si>
  <si>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</si>
  <si>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</si>
  <si>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</si>
  <si>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</si>
  <si>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</si>
  <si>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</si>
  <si>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</si>
  <si>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</si>
  <si>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</si>
  <si>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</si>
  <si>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</si>
  <si>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</si>
  <si>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</si>
  <si>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</si>
  <si>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</si>
  <si>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</si>
  <si>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</si>
  <si>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</si>
  <si>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</si>
  <si>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</si>
  <si>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</si>
  <si>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</si>
  <si>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</si>
  <si>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</si>
  <si>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</si>
  <si>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</si>
  <si>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</si>
  <si>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</si>
  <si>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</si>
  <si>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</si>
  <si>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</si>
  <si>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</si>
  <si>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</si>
  <si>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</si>
  <si>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</si>
  <si>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</si>
  <si>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</si>
  <si>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</si>
  <si>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</si>
  <si>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</si>
  <si>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</si>
  <si>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</si>
  <si>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</si>
  <si>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</si>
  <si>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</si>
  <si>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</si>
  <si>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</si>
  <si>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</si>
  <si>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</si>
  <si>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</si>
  <si>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</si>
  <si>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</si>
  <si>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</si>
  <si>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</si>
  <si>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</si>
  <si>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</si>
  <si>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</si>
  <si>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</si>
  <si>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</si>
  <si>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</si>
  <si>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</si>
  <si>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</si>
  <si>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</si>
  <si>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</si>
  <si>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</si>
  <si>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</si>
  <si>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</si>
  <si>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</si>
  <si>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</si>
  <si>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</si>
  <si>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</si>
  <si>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</si>
  <si>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</si>
  <si>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</si>
  <si>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</si>
  <si>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</si>
  <si>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</si>
  <si>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</si>
  <si>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</si>
  <si>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</si>
  <si>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</si>
  <si>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</si>
  <si>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</si>
  <si>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</si>
  <si>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</si>
  <si>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</si>
  <si>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</si>
  <si>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</si>
  <si>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</si>
  <si>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</si>
  <si>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</si>
  <si>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</si>
  <si>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</si>
  <si>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</si>
  <si>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</si>
  <si>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</si>
  <si>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</si>
  <si>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</si>
  <si>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</si>
  <si>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</si>
  <si>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</si>
  <si>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</si>
  <si>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</si>
  <si>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</si>
  <si>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</si>
  <si>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</si>
  <si>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</si>
  <si>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</si>
  <si>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</si>
  <si>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</si>
  <si>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</si>
  <si>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</si>
  <si>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</si>
  <si>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</si>
  <si>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</si>
  <si>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</si>
  <si>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</si>
  <si>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</si>
  <si>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</si>
  <si>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</si>
  <si>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</si>
  <si>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</si>
  <si>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</si>
  <si>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</si>
  <si>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</si>
  <si>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</si>
  <si>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</si>
  <si>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</si>
  <si>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</si>
  <si>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</si>
  <si>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</si>
  <si>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</si>
  <si>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</si>
  <si>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</si>
  <si>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</si>
  <si>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</si>
  <si>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</si>
  <si>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</si>
  <si>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</si>
  <si>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</si>
  <si>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</si>
  <si>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</si>
  <si>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</si>
  <si>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</si>
  <si>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</si>
  <si>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</si>
  <si>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</si>
  <si>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</si>
  <si>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</si>
  <si>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</si>
  <si>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</si>
  <si>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</si>
  <si>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</si>
  <si>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</si>
  <si>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</si>
  <si>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</si>
  <si>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</si>
  <si>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</si>
  <si>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</si>
  <si>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</si>
  <si>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</si>
  <si>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</si>
  <si>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</si>
  <si>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</si>
  <si>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</si>
  <si>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</si>
  <si>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</si>
  <si>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</si>
  <si>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</si>
  <si>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</si>
  <si>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</si>
  <si>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</si>
  <si>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</si>
  <si>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</si>
  <si>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</si>
  <si>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</si>
  <si>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</si>
  <si>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</si>
  <si>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</si>
  <si>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</si>
  <si>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</si>
  <si>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</si>
  <si>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</si>
  <si>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</si>
  <si>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</si>
  <si>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</si>
  <si>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</si>
  <si>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</si>
  <si>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</si>
  <si>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</si>
  <si>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</si>
  <si>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</si>
  <si>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</si>
  <si>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</si>
  <si>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</si>
  <si>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</si>
  <si>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</si>
  <si>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</si>
  <si>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</si>
  <si>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</si>
  <si>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</si>
  <si>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</si>
  <si>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</si>
  <si>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</si>
  <si>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</si>
  <si>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</si>
  <si>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</si>
  <si>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</si>
  <si>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</si>
  <si>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</si>
  <si>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</si>
  <si>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</si>
  <si>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</si>
  <si>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</si>
  <si>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</si>
  <si>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</si>
  <si>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</si>
  <si>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</si>
  <si>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</si>
  <si>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</si>
  <si>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</si>
  <si>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</si>
  <si>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</si>
  <si>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</si>
  <si>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</si>
  <si>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</si>
  <si>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</si>
  <si>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</si>
  <si>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</si>
  <si>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</si>
  <si>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</si>
  <si>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</si>
  <si>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</si>
  <si>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</si>
  <si>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</si>
  <si>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</si>
  <si>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</si>
  <si>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</si>
  <si>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</si>
  <si>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</si>
  <si>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</si>
  <si>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</si>
  <si>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</si>
  <si>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</si>
  <si>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</si>
  <si>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</si>
  <si>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</si>
  <si>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</si>
  <si>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</si>
  <si>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</si>
  <si>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</si>
  <si>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</si>
  <si>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</si>
  <si>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</si>
  <si>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</si>
  <si>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</si>
  <si>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</si>
  <si>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</si>
  <si>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</si>
  <si>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</si>
  <si>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</si>
  <si>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</si>
  <si>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</si>
  <si>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</si>
  <si>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</si>
  <si>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</si>
  <si>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</si>
  <si>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</si>
  <si>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</si>
  <si>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</si>
  <si>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</si>
  <si>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</si>
  <si>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</si>
  <si>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</si>
  <si>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</si>
  <si>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</si>
  <si>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</si>
  <si>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</si>
  <si>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</si>
  <si>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</si>
  <si>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</si>
  <si>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</si>
  <si>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</si>
  <si>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</si>
  <si>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</si>
  <si>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</si>
  <si>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</si>
  <si>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</si>
  <si>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</si>
  <si>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</si>
  <si>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</si>
  <si>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</si>
  <si>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</si>
  <si>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</si>
  <si>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</si>
  <si>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</si>
  <si>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</si>
  <si>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</si>
  <si>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</si>
  <si>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</si>
  <si>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</si>
  <si>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</si>
  <si>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</si>
  <si>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</si>
  <si>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</si>
  <si>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</si>
  <si>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</si>
  <si>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</si>
  <si>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</si>
  <si>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</si>
  <si>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</si>
  <si>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</si>
  <si>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</si>
  <si>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</si>
  <si>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</si>
  <si>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</si>
  <si>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</si>
  <si>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</si>
  <si>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</si>
  <si>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</si>
  <si>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</si>
  <si>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</si>
  <si>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</si>
  <si>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</si>
  <si>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</si>
  <si>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</si>
  <si>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</si>
  <si>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</si>
  <si>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</si>
  <si>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</si>
  <si>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</si>
  <si>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</si>
  <si>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</si>
  <si>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</si>
  <si>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</si>
  <si>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</si>
  <si>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</si>
  <si>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</si>
  <si>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</si>
  <si>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</si>
  <si>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</si>
  <si>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</si>
  <si>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</si>
  <si>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</si>
  <si>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</si>
  <si>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</si>
  <si>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</si>
  <si>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</si>
  <si>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</si>
  <si>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</si>
  <si>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</si>
  <si>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</si>
  <si>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</si>
  <si>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</si>
  <si>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</si>
  <si>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</si>
  <si>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</si>
  <si>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</si>
  <si>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</si>
  <si>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</si>
  <si>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</si>
  <si>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</si>
  <si>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</si>
  <si>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</si>
  <si>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</si>
  <si>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</si>
  <si>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</si>
  <si>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</si>
  <si>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</si>
  <si>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</si>
  <si>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</si>
  <si>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</si>
  <si>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</si>
  <si>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</si>
  <si>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</si>
  <si>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</si>
  <si>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</si>
  <si>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</si>
  <si>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</si>
  <si>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</si>
  <si>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</si>
  <si>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</si>
  <si>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</si>
  <si>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</si>
  <si>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</si>
  <si>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</si>
  <si>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</si>
  <si>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</si>
  <si>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</si>
  <si>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</si>
  <si>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</si>
  <si>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</si>
  <si>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</si>
  <si>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</si>
  <si>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</si>
  <si>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</si>
  <si>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</si>
  <si>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</si>
  <si>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</si>
  <si>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</si>
  <si>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</si>
  <si>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</si>
  <si>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</si>
  <si>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</si>
  <si>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</si>
  <si>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</si>
  <si>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</si>
  <si>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</si>
  <si>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</si>
  <si>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</si>
  <si>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</si>
  <si>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</si>
  <si>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</si>
  <si>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</si>
  <si>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</si>
  <si>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</si>
  <si>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</si>
  <si>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</si>
  <si>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</si>
  <si>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</si>
  <si>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</si>
  <si>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</si>
  <si>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</si>
  <si>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</si>
  <si>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</si>
  <si>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</si>
  <si>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</si>
  <si>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</si>
  <si>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</si>
  <si>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</si>
  <si>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</si>
  <si>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</si>
  <si>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</si>
  <si>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</si>
  <si>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</si>
  <si>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</si>
  <si>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</si>
  <si>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</si>
  <si>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</si>
  <si>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</si>
  <si>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</si>
  <si>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</si>
  <si>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</si>
  <si>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</si>
  <si>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</si>
  <si>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</si>
  <si>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</si>
  <si>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</si>
  <si>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</si>
  <si>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</si>
  <si>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</si>
  <si>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</si>
  <si>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</si>
  <si>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</si>
  <si>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</si>
  <si>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</si>
  <si>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</si>
  <si>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</si>
  <si>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</si>
  <si>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</si>
  <si>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</si>
  <si>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</si>
  <si>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</si>
  <si>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</si>
  <si>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</si>
  <si>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</si>
  <si>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</si>
  <si>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</si>
  <si>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</si>
  <si>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</si>
  <si>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</si>
  <si>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</si>
  <si>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</si>
  <si>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</si>
  <si>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</si>
  <si>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</si>
  <si>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</si>
  <si>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</si>
  <si>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</si>
  <si>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</si>
  <si>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</si>
  <si>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</si>
  <si>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</si>
  <si>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</si>
  <si>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</si>
  <si>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</si>
  <si>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</si>
  <si>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</si>
  <si>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</si>
  <si>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</si>
  <si>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</si>
  <si>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</si>
  <si>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</si>
  <si>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</si>
  <si>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</si>
  <si>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</si>
  <si>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</si>
  <si>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</si>
  <si>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</si>
  <si>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</si>
  <si>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</si>
  <si>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</si>
  <si>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</si>
  <si>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</si>
  <si>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</si>
  <si>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</si>
  <si>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</si>
  <si>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</si>
  <si>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</si>
  <si>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</si>
  <si>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</si>
  <si>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</si>
  <si>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</si>
  <si>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</si>
  <si>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</si>
  <si>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</si>
  <si>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</si>
  <si>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</si>
  <si>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</si>
  <si>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</si>
  <si>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</si>
  <si>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</si>
  <si>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</si>
  <si>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</si>
  <si>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</si>
  <si>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</si>
  <si>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</si>
  <si>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</si>
  <si>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</si>
  <si>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</si>
  <si>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</si>
  <si>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</si>
  <si>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</si>
  <si>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</si>
  <si>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</si>
  <si>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</si>
  <si>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</si>
  <si>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</si>
  <si>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</si>
  <si>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</si>
  <si>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</si>
  <si>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</si>
  <si>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</si>
  <si>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</si>
  <si>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</si>
  <si>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</si>
  <si>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</si>
  <si>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</si>
  <si>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</si>
  <si>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</si>
  <si>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</si>
  <si>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</si>
  <si>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</si>
  <si>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</si>
  <si>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</si>
  <si>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</si>
  <si>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</si>
  <si>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</si>
  <si>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</si>
  <si>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</si>
  <si>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</si>
  <si>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</si>
  <si>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</si>
  <si>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</si>
  <si>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</si>
  <si>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</si>
  <si>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</si>
  <si>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</si>
  <si>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</si>
  <si>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</si>
  <si>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</si>
  <si>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</si>
  <si>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</si>
  <si>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</si>
  <si>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</si>
  <si>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</si>
  <si>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</si>
  <si>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</si>
  <si>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</si>
  <si>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</si>
  <si>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</si>
  <si>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</si>
  <si>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</si>
  <si>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</si>
  <si>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</si>
  <si>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</si>
  <si>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</si>
  <si>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</si>
  <si>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</si>
  <si>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</si>
  <si>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</si>
  <si>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</si>
  <si>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</si>
  <si>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</si>
  <si>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</si>
  <si>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</si>
  <si>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</si>
  <si>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</si>
  <si>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</si>
  <si>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</si>
  <si>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</si>
  <si>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</si>
  <si>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</si>
  <si>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</si>
  <si>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</si>
  <si>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</si>
  <si>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</si>
  <si>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</si>
  <si>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</si>
  <si>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</si>
  <si>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</si>
  <si>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</si>
  <si>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</si>
  <si>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</si>
  <si>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</si>
  <si>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</si>
  <si>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</si>
  <si>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</si>
  <si>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</si>
  <si>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</si>
  <si>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</si>
  <si>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</si>
  <si>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</si>
  <si>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</si>
  <si>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</si>
  <si>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</si>
  <si>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</si>
  <si>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</si>
  <si>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</si>
  <si>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</si>
  <si>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</si>
  <si>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</si>
  <si>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</si>
  <si>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</si>
  <si>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</si>
  <si>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</si>
  <si>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</si>
  <si>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</si>
  <si>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</si>
  <si>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</si>
  <si>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</si>
  <si>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</si>
  <si>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</si>
  <si>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</si>
  <si>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</si>
  <si>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</si>
  <si>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</si>
  <si>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</si>
  <si>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</si>
  <si>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</si>
  <si>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</si>
  <si>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</si>
  <si>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</si>
  <si>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</si>
  <si>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</si>
  <si>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</si>
  <si>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</si>
  <si>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</si>
  <si>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</si>
  <si>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</si>
  <si>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</si>
  <si>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</si>
  <si>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</si>
  <si>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</si>
  <si>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</si>
  <si>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</si>
  <si>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</si>
  <si>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</si>
  <si>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</si>
  <si>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</si>
  <si>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</si>
  <si>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</si>
  <si>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</si>
  <si>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</si>
  <si>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</si>
  <si>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</si>
  <si>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</si>
  <si>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</si>
  <si>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</si>
  <si>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</si>
  <si>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</si>
  <si>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</si>
  <si>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</si>
  <si>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</si>
  <si>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</si>
  <si>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</si>
  <si>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</si>
  <si>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</si>
  <si>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</si>
  <si>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</si>
  <si>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</si>
  <si>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</si>
  <si>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</si>
  <si>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</si>
  <si>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</si>
  <si>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</si>
  <si>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</si>
  <si>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</si>
  <si>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</si>
  <si>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</si>
  <si>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</si>
  <si>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</si>
  <si>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</si>
  <si>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</si>
  <si>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</si>
  <si>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</si>
  <si>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</si>
  <si>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</si>
  <si>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</si>
  <si>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</si>
  <si>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</si>
  <si>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</si>
  <si>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</si>
  <si>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</si>
  <si>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</si>
  <si>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</si>
  <si>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</si>
  <si>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</si>
  <si>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</si>
  <si>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</si>
  <si>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</si>
  <si>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</si>
  <si>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</si>
  <si>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</si>
  <si>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</si>
  <si>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</si>
  <si>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</si>
  <si>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</si>
  <si>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</si>
  <si>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</si>
  <si>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</si>
  <si>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</si>
  <si>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</si>
  <si>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</si>
  <si>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</si>
  <si>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</si>
  <si>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</si>
  <si>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</si>
  <si>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</si>
  <si>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</si>
  <si>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</si>
  <si>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</si>
  <si>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</si>
  <si>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</si>
  <si>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</si>
  <si>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</si>
  <si>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</si>
  <si>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</si>
  <si>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</si>
  <si>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</si>
  <si>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</si>
  <si>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</si>
  <si>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</si>
  <si>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</si>
  <si>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</si>
  <si>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</si>
  <si>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</si>
  <si>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</si>
  <si>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</si>
  <si>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</si>
  <si>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</si>
  <si>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</si>
  <si>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</si>
  <si>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</si>
  <si>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</si>
  <si>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</si>
  <si>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</si>
  <si>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</si>
  <si>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</si>
  <si>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</si>
  <si>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</si>
  <si>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</si>
  <si>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</si>
  <si>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</si>
  <si>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</si>
  <si>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</si>
  <si>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</si>
  <si>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</si>
  <si>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</si>
  <si>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</si>
  <si>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</si>
  <si>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</si>
  <si>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</si>
  <si>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</si>
  <si>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</si>
  <si>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</si>
  <si>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</si>
  <si>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</si>
  <si>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</si>
  <si>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</si>
  <si>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</si>
  <si>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</si>
  <si>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</si>
  <si>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</si>
  <si>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</si>
  <si>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</si>
  <si>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</si>
  <si>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</si>
  <si>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</si>
  <si>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</si>
  <si>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</si>
  <si>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</si>
  <si>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</si>
  <si>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</si>
  <si>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</si>
  <si>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</si>
  <si>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</si>
  <si>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</si>
  <si>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</si>
  <si>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</si>
  <si>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</si>
  <si>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</si>
  <si>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</si>
  <si>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</si>
  <si>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</si>
  <si>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</si>
  <si>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</si>
  <si>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</si>
  <si>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</si>
  <si>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</si>
  <si>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</si>
  <si>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</si>
  <si>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</si>
  <si>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</si>
  <si>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</si>
  <si>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</si>
  <si>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</si>
  <si>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</si>
  <si>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</si>
  <si>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</si>
  <si>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</si>
  <si>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</si>
  <si>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</si>
  <si>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</si>
  <si>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</si>
  <si>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</si>
  <si>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</si>
  <si>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</si>
  <si>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</si>
  <si>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</si>
  <si>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</si>
  <si>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</si>
  <si>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</si>
  <si>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</si>
  <si>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</si>
  <si>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</si>
  <si>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</si>
  <si>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</si>
  <si>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</si>
  <si>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</si>
  <si>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</si>
  <si>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</si>
  <si>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</si>
  <si>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</si>
  <si>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</si>
  <si>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</si>
  <si>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</si>
  <si>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</si>
  <si>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</si>
  <si>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</si>
  <si>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</si>
  <si>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</si>
  <si>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</si>
  <si>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</si>
  <si>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</si>
  <si>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</si>
  <si>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</si>
  <si>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</si>
  <si>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</si>
  <si>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</si>
  <si>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</si>
  <si>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</si>
  <si>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</si>
  <si>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</si>
  <si>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</si>
  <si>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</si>
  <si>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</si>
  <si>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</si>
  <si>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</si>
  <si>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</si>
  <si>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</si>
  <si>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</si>
  <si>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</si>
  <si>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</si>
  <si>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</si>
  <si>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</si>
  <si>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</si>
  <si>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</si>
  <si>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</si>
  <si>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</si>
  <si>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</si>
  <si>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</si>
  <si>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</si>
  <si>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</si>
  <si>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</si>
  <si>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</si>
  <si>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</si>
  <si>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</si>
  <si>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</si>
  <si>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</si>
  <si>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</si>
  <si>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</si>
  <si>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</si>
  <si>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</si>
  <si>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</si>
  <si>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</si>
  <si>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</si>
  <si>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</si>
  <si>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</si>
  <si>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</si>
  <si>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</si>
  <si>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</si>
  <si>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</si>
  <si>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</si>
  <si>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</si>
  <si>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</si>
  <si>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</si>
  <si>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</si>
  <si>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</si>
  <si>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</si>
  <si>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</si>
  <si>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</si>
  <si>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</si>
  <si>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</si>
  <si>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</si>
  <si>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</si>
  <si>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</si>
  <si>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</si>
  <si>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</si>
  <si>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</si>
  <si>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</si>
  <si>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</si>
  <si>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</si>
  <si>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</si>
  <si>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</si>
  <si>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</si>
  <si>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</si>
  <si>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</si>
  <si>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</si>
  <si>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</si>
  <si>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</si>
  <si>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</si>
  <si>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</si>
  <si>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</si>
  <si>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</si>
  <si>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</si>
  <si>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</si>
  <si>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</si>
  <si>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</si>
  <si>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</si>
  <si>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</si>
  <si>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</si>
  <si>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</si>
  <si>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</si>
  <si>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</si>
  <si>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</si>
  <si>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</si>
  <si>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</si>
  <si>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</si>
  <si>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</si>
  <si>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</si>
  <si>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</si>
  <si>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</si>
  <si>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</si>
  <si>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</si>
  <si>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</si>
  <si>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</si>
  <si>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</si>
  <si>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</si>
  <si>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</si>
  <si>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</si>
  <si>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</si>
  <si>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</si>
  <si>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</si>
  <si>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</si>
  <si>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</si>
  <si>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</si>
  <si>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</si>
  <si>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</si>
  <si>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</si>
  <si>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</si>
  <si>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</si>
  <si>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</si>
  <si>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</si>
  <si>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</si>
  <si>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</si>
  <si>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</si>
  <si>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</si>
  <si>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</si>
  <si>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</si>
  <si>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</si>
  <si>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</si>
  <si>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</si>
  <si>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</si>
  <si>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</si>
  <si>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</si>
  <si>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</si>
  <si>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</si>
  <si>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</si>
  <si>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</si>
  <si>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</si>
  <si>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</si>
  <si>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</si>
  <si>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</si>
  <si>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</si>
  <si>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</si>
  <si>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</si>
  <si>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</si>
  <si>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</si>
  <si>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</si>
  <si>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</si>
  <si>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</si>
  <si>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</si>
  <si>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</si>
  <si>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</si>
  <si>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</si>
  <si>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</si>
  <si>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</si>
  <si>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</si>
  <si>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</si>
  <si>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</si>
  <si>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</si>
  <si>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</si>
  <si>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</si>
  <si>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</si>
  <si>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</si>
  <si>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</si>
  <si>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</si>
  <si>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</si>
  <si>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</si>
  <si>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</si>
  <si>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</si>
  <si>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</si>
  <si>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</si>
  <si>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</si>
  <si>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</si>
  <si>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</si>
  <si>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</si>
  <si>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</si>
  <si>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</si>
  <si>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</si>
  <si>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</si>
  <si>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</si>
  <si>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</si>
  <si>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</si>
  <si>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</si>
  <si>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</si>
  <si>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</si>
  <si>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</si>
  <si>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</si>
  <si>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</si>
  <si>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</si>
  <si>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</si>
  <si>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</si>
  <si>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</si>
  <si>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</si>
  <si>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</si>
  <si>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</si>
  <si>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</si>
  <si>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</si>
  <si>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</si>
  <si>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</si>
  <si>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</si>
  <si>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</si>
  <si>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</si>
  <si>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</si>
  <si>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</si>
  <si>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</si>
  <si>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</si>
  <si>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</si>
  <si>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</si>
  <si>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</si>
  <si>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</si>
  <si>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</si>
  <si>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</si>
  <si>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</si>
  <si>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</si>
  <si>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</si>
  <si>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</si>
  <si>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</si>
  <si>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</si>
  <si>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</si>
  <si>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</si>
  <si>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</si>
  <si>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</si>
  <si>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</si>
  <si>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</si>
  <si>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</si>
  <si>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</si>
  <si>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</si>
  <si>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</si>
  <si>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</si>
  <si>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</si>
  <si>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</si>
  <si>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</si>
  <si>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</si>
  <si>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</si>
  <si>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</si>
  <si>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</si>
  <si>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</si>
  <si>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</si>
  <si>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</si>
  <si>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</si>
  <si>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</si>
  <si>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</si>
  <si>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</si>
  <si>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</si>
  <si>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</si>
  <si>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</si>
  <si>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</si>
  <si>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</si>
  <si>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</si>
  <si>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</si>
  <si>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</si>
  <si>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</si>
  <si>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</si>
  <si>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</si>
  <si>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</si>
  <si>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</si>
  <si>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</si>
  <si>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</si>
  <si>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</si>
  <si>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</si>
  <si>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</si>
  <si>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</si>
  <si>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</si>
  <si>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</si>
  <si>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</si>
  <si>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</si>
  <si>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</si>
  <si>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</si>
  <si>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</si>
  <si>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</si>
  <si>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</si>
  <si>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</si>
  <si>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</si>
  <si>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</si>
  <si>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</si>
  <si>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</si>
  <si>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</si>
  <si>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</si>
  <si>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</si>
  <si>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</si>
  <si>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</si>
  <si>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</si>
  <si>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</si>
  <si>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</si>
  <si>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</si>
  <si>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</si>
  <si>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</si>
  <si>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</si>
  <si>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</si>
  <si>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</si>
  <si>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</si>
  <si>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</si>
  <si>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</si>
  <si>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</si>
  <si>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</si>
  <si>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</si>
  <si>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</si>
  <si>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</si>
  <si>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</si>
  <si>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</si>
  <si>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</si>
  <si>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</si>
  <si>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</si>
  <si>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</si>
  <si>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</si>
  <si>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</si>
  <si>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</si>
  <si>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</si>
  <si>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</si>
  <si>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</si>
  <si>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</si>
  <si>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</si>
  <si>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</si>
  <si>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</si>
  <si>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</si>
  <si>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</si>
  <si>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</si>
  <si>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</si>
  <si>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</si>
  <si>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</si>
  <si>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</si>
  <si>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</si>
  <si>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</si>
  <si>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</si>
  <si>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</si>
  <si>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</si>
  <si>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</si>
  <si>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</si>
  <si>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</si>
  <si>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</si>
  <si>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</si>
  <si>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</si>
  <si>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</si>
  <si>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</si>
  <si>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</si>
  <si>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</si>
  <si>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</si>
  <si>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</si>
  <si>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</si>
  <si>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</si>
  <si>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</si>
  <si>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</si>
  <si>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</si>
  <si>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</si>
  <si>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</si>
  <si>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</si>
  <si>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</si>
  <si>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</si>
  <si>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</si>
  <si>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</si>
  <si>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</si>
  <si>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</si>
  <si>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</si>
  <si>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</si>
  <si>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</si>
  <si>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</si>
  <si>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</si>
  <si>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</si>
  <si>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</si>
  <si>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</si>
  <si>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</si>
  <si>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</si>
  <si>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</si>
  <si>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</si>
  <si>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</si>
  <si>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</si>
  <si>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</si>
  <si>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</si>
  <si>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</si>
  <si>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</si>
  <si>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</si>
  <si>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</si>
  <si>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</si>
  <si>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</si>
  <si>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</si>
  <si>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</si>
  <si>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</si>
  <si>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</si>
  <si>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</si>
  <si>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</si>
  <si>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</si>
  <si>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</si>
  <si>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</si>
  <si>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</si>
  <si>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</si>
  <si>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</si>
  <si>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</si>
  <si>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</si>
  <si>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</si>
  <si>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</si>
  <si>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</si>
  <si>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</si>
  <si>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</si>
  <si>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</si>
  <si>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</si>
  <si>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</si>
  <si>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</si>
  <si>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</si>
  <si>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</si>
  <si>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</si>
  <si>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</si>
  <si>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</si>
  <si>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</si>
  <si>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</si>
  <si>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</si>
  <si>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</si>
  <si>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</si>
  <si>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</si>
  <si>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</si>
  <si>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</si>
  <si>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</si>
  <si>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</si>
  <si>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</si>
  <si>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</si>
  <si>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</si>
  <si>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</si>
  <si>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</si>
  <si>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</si>
  <si>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</si>
  <si>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</si>
  <si>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</si>
  <si>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</si>
  <si>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</si>
  <si>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</si>
  <si>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</si>
  <si>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</si>
  <si>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</si>
  <si>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</si>
  <si>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</si>
  <si>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</si>
  <si>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</si>
  <si>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</si>
  <si>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</si>
  <si>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</si>
  <si>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</si>
  <si>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</si>
  <si>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</si>
  <si>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</si>
  <si>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</si>
  <si>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</si>
  <si>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</si>
  <si>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</si>
  <si>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</si>
  <si>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</si>
  <si>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</si>
  <si>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</si>
  <si>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</si>
  <si>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</si>
  <si>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</si>
  <si>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</si>
  <si>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</si>
  <si>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</si>
  <si>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</si>
  <si>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</si>
  <si>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</si>
  <si>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</si>
  <si>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</si>
  <si>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</si>
  <si>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</si>
  <si>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</si>
  <si>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</si>
  <si>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</si>
  <si>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</si>
  <si>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</si>
  <si>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</si>
  <si>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</si>
  <si>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</si>
  <si>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</si>
  <si>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</si>
  <si>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</si>
  <si>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</si>
  <si>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</si>
  <si>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</si>
  <si>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</si>
  <si>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</si>
  <si>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</si>
  <si>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</si>
  <si>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</si>
  <si>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</si>
  <si>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</si>
  <si>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</si>
  <si>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</si>
  <si>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</si>
  <si>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</si>
  <si>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</si>
  <si>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</si>
  <si>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</si>
  <si>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</si>
  <si>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</si>
  <si>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</si>
  <si>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</si>
  <si>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</si>
  <si>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</si>
  <si>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</si>
  <si>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</si>
  <si>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</si>
  <si>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</si>
  <si>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</si>
  <si>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</si>
  <si>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</si>
  <si>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</si>
  <si>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</si>
  <si>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</si>
  <si>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</si>
  <si>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</si>
  <si>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</si>
  <si>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</si>
  <si>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</si>
  <si>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</si>
  <si>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</si>
  <si>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</si>
  <si>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</si>
  <si>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</si>
  <si>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</si>
  <si>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</si>
  <si>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</si>
  <si>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</si>
  <si>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</si>
  <si>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</si>
  <si>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</si>
  <si>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</si>
  <si>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</si>
  <si>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</si>
  <si>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</si>
  <si>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</si>
  <si>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</si>
  <si>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</si>
  <si>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</si>
  <si>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</si>
  <si>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</si>
  <si>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</si>
  <si>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</si>
  <si>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</si>
  <si>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</si>
  <si>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</si>
  <si>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</si>
  <si>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</si>
  <si>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</si>
  <si>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</si>
  <si>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</si>
  <si>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</si>
  <si>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</si>
  <si>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</si>
  <si>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</si>
  <si>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</si>
  <si>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</si>
  <si>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</si>
  <si>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</si>
  <si>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</si>
  <si>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</si>
  <si>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</si>
  <si>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</si>
  <si>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</si>
  <si>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</si>
  <si>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</si>
  <si>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</si>
  <si>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</si>
  <si>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</si>
  <si>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</si>
  <si>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</si>
  <si>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</si>
  <si>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</si>
  <si>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</si>
  <si>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</si>
  <si>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</si>
  <si>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</si>
  <si>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</si>
  <si>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</si>
  <si>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</si>
  <si>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</si>
  <si>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</si>
  <si>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</si>
  <si>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</si>
  <si>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</si>
  <si>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</si>
  <si>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</si>
  <si>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</si>
  <si>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</si>
  <si>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</si>
  <si>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</si>
  <si>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</si>
  <si>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</si>
  <si>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</si>
  <si>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</si>
  <si>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</si>
  <si>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</si>
  <si>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</si>
  <si>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</si>
  <si>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</si>
  <si>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</si>
  <si>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</si>
  <si>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</si>
  <si>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</si>
  <si>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</si>
  <si>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</si>
  <si>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</si>
  <si>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</si>
  <si>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</si>
  <si>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</si>
  <si>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</si>
  <si>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</si>
  <si>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</si>
  <si>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</si>
  <si>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</si>
  <si>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</si>
  <si>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</si>
  <si>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</si>
  <si>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</si>
  <si>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</si>
  <si>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</si>
  <si>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</si>
  <si>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</si>
  <si>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</si>
  <si>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</si>
  <si>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</si>
  <si>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</si>
  <si>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</si>
  <si>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</si>
  <si>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</si>
  <si>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</si>
  <si>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</si>
  <si>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</si>
  <si>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</si>
  <si>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</si>
  <si>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</si>
  <si>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</si>
  <si>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</si>
  <si>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</si>
  <si>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</si>
  <si>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</si>
  <si>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</si>
  <si>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</si>
  <si>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</si>
  <si>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</si>
  <si>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</si>
  <si>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</si>
  <si>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</si>
  <si>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</si>
  <si>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</si>
  <si>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</si>
  <si>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</si>
  <si>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</si>
  <si>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</si>
  <si>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</si>
  <si>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</si>
  <si>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</si>
  <si>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</si>
  <si>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</si>
  <si>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</si>
  <si>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</si>
  <si>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</si>
  <si>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</si>
  <si>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</si>
  <si>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</si>
  <si>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</si>
  <si>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</si>
  <si>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</si>
  <si>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</si>
  <si>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</si>
  <si>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</si>
  <si>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</si>
  <si>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</si>
  <si>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</si>
  <si>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</si>
  <si>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</si>
  <si>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</si>
  <si>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</si>
  <si>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</si>
  <si>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</si>
  <si>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</si>
  <si>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</si>
  <si>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</si>
  <si>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</si>
  <si>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</si>
  <si>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</si>
  <si>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</si>
  <si>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</si>
  <si>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</si>
  <si>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</si>
  <si>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</si>
  <si>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</si>
  <si>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</si>
  <si>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</si>
  <si>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</si>
  <si>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</si>
  <si>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</si>
  <si>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</si>
  <si>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</si>
  <si>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</si>
  <si>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</si>
  <si>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</si>
  <si>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</si>
  <si>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</si>
  <si>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</si>
  <si>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</si>
  <si>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</si>
  <si>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</si>
  <si>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</si>
  <si>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</si>
  <si>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</si>
  <si>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</si>
  <si>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</si>
  <si>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</si>
  <si>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</si>
  <si>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</si>
  <si>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</si>
  <si>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</si>
  <si>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</si>
  <si>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</si>
  <si>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</si>
  <si>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</si>
  <si>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</si>
  <si>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</si>
  <si>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</si>
  <si>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</si>
  <si>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</si>
  <si>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</si>
  <si>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</si>
  <si>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</si>
  <si>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</si>
  <si>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</si>
  <si>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</si>
  <si>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</si>
  <si>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</si>
  <si>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</si>
  <si>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</si>
  <si>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</si>
  <si>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</si>
  <si>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</si>
  <si>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</si>
  <si>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</si>
  <si>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</si>
  <si>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</si>
  <si>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</si>
  <si>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</si>
  <si>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</si>
  <si>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</si>
  <si>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</si>
  <si>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</si>
  <si>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</si>
  <si>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</si>
  <si>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</si>
  <si>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</si>
  <si>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</si>
  <si>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</si>
  <si>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</si>
  <si>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</si>
  <si>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</si>
  <si>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</si>
  <si>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</si>
  <si>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</si>
  <si>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</si>
  <si>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</si>
  <si>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</si>
  <si>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</si>
  <si>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</si>
  <si>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</si>
  <si>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</si>
  <si>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</si>
  <si>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</si>
  <si>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</si>
  <si>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</si>
  <si>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</si>
  <si>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</si>
  <si>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</si>
  <si>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</si>
  <si>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</si>
  <si>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</si>
  <si>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</si>
  <si>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</si>
  <si>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</si>
  <si>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</si>
  <si>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</si>
  <si>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</si>
  <si>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</si>
  <si>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</si>
  <si>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</si>
  <si>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</si>
  <si>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</si>
  <si>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</si>
  <si>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</si>
  <si>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</si>
  <si>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</si>
  <si>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</si>
  <si>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</si>
  <si>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</si>
  <si>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</si>
  <si>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</si>
  <si>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</si>
  <si>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</si>
  <si>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</si>
  <si>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</si>
  <si>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</si>
  <si>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</si>
  <si>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</si>
  <si>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</si>
  <si>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</si>
  <si>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</si>
  <si>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</si>
  <si>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</si>
  <si>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</si>
  <si>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</si>
  <si>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</si>
  <si>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</si>
  <si>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</si>
  <si>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</si>
  <si>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</si>
  <si>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</si>
  <si>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</si>
  <si>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</si>
  <si>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</si>
  <si>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</si>
  <si>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</si>
  <si>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</si>
  <si>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</si>
  <si>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</si>
  <si>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</si>
  <si>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</si>
  <si>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</si>
  <si>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</si>
  <si>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</si>
  <si>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</si>
  <si>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</si>
  <si>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</si>
  <si>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</si>
  <si>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</si>
  <si>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</si>
  <si>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</si>
  <si>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</si>
  <si>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</si>
  <si>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</si>
  <si>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</si>
  <si>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</si>
  <si>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</si>
  <si>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</si>
  <si>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</si>
  <si>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</si>
  <si>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</si>
  <si>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</si>
  <si>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</si>
  <si>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</si>
  <si>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</si>
  <si>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</si>
  <si>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</si>
  <si>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</si>
  <si>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</si>
  <si>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</si>
  <si>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</si>
  <si>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</si>
  <si>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</si>
  <si>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</si>
  <si>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</si>
  <si>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</si>
  <si>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</si>
  <si>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</si>
  <si>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</si>
  <si>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</si>
  <si>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</si>
  <si>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</si>
  <si>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</si>
  <si>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</si>
  <si>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</si>
  <si>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</si>
  <si>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</si>
  <si>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</si>
  <si>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</si>
  <si>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</si>
  <si>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</si>
  <si>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</si>
  <si>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</si>
  <si>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</si>
  <si>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</si>
  <si>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</si>
  <si>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</si>
  <si>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</si>
  <si>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</si>
  <si>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</si>
  <si>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</si>
  <si>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</si>
  <si>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</si>
  <si>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</si>
  <si>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</si>
  <si>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</si>
  <si>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</si>
  <si>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</si>
  <si>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</si>
  <si>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</si>
  <si>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</si>
  <si>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</si>
  <si>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</si>
  <si>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</si>
  <si>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</si>
  <si>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</si>
  <si>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</si>
  <si>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</si>
  <si>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</si>
  <si>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</si>
  <si>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</si>
  <si>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</si>
  <si>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</si>
  <si>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</si>
  <si>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</si>
  <si>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</si>
  <si>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</si>
  <si>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</si>
  <si>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</si>
  <si>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</si>
  <si>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</si>
  <si>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</si>
  <si>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</si>
  <si>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</si>
  <si>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</si>
  <si>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</si>
  <si>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</si>
  <si>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</si>
  <si>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</si>
  <si>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</si>
  <si>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</si>
  <si>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</si>
  <si>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</si>
  <si>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</si>
  <si>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</si>
  <si>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</si>
  <si>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</si>
  <si>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</si>
  <si>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</si>
  <si>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</si>
  <si>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</si>
  <si>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</si>
  <si>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</si>
  <si>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</si>
  <si>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</si>
  <si>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</si>
  <si>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</si>
  <si>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</si>
  <si>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</si>
  <si>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</si>
  <si>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</si>
  <si>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</si>
  <si>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</si>
  <si>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</si>
  <si>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</si>
  <si>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</si>
  <si>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</si>
  <si>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</si>
  <si>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</si>
  <si>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</si>
  <si>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</si>
  <si>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</si>
  <si>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</si>
  <si>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</si>
  <si>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</si>
  <si>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</si>
  <si>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</si>
  <si>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</si>
  <si>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</si>
  <si>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</si>
  <si>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</si>
  <si>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</si>
  <si>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</si>
  <si>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</si>
  <si>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</si>
  <si>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</si>
  <si>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</si>
  <si>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</si>
  <si>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</si>
  <si>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</si>
  <si>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</si>
  <si>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</si>
  <si>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</si>
  <si>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</si>
  <si>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</si>
  <si>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</si>
  <si>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</si>
  <si>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</si>
  <si>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</si>
  <si>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</si>
  <si>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</si>
  <si>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</si>
  <si>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</si>
  <si>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</si>
  <si>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</si>
  <si>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</si>
  <si>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</si>
  <si>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</si>
  <si>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</si>
  <si>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</si>
  <si>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</si>
  <si>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</si>
  <si>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</si>
  <si>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</si>
  <si>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</si>
  <si>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</si>
  <si>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</si>
  <si>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</si>
  <si>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</si>
  <si>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</si>
  <si>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</si>
  <si>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</si>
  <si>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</si>
  <si>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</si>
  <si>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</si>
  <si>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</si>
  <si>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</si>
  <si>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</si>
  <si>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</si>
  <si>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</si>
  <si>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</si>
  <si>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</si>
  <si>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</si>
  <si>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</si>
  <si>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</si>
  <si>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</si>
  <si>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</si>
  <si>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</si>
  <si>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</si>
  <si>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</si>
  <si>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</si>
  <si>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</si>
  <si>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</si>
  <si>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</si>
  <si>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</si>
  <si>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</si>
  <si>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</si>
  <si>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</si>
  <si>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</si>
  <si>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</si>
  <si>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</si>
  <si>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</si>
  <si>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</si>
  <si>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</si>
  <si>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</si>
  <si>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</si>
  <si>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</si>
  <si>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</si>
  <si>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</si>
  <si>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</si>
  <si>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</si>
  <si>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</si>
  <si>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</si>
  <si>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</si>
  <si>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</si>
  <si>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</si>
  <si>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</si>
  <si>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</si>
  <si>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</si>
  <si>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</si>
  <si>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</si>
  <si>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</si>
  <si>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</si>
  <si>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</si>
  <si>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</si>
  <si>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</si>
  <si>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</si>
  <si>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</si>
  <si>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</si>
  <si>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</si>
  <si>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</si>
  <si>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</si>
  <si>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</si>
  <si>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</si>
  <si>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</si>
  <si>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</si>
  <si>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</si>
  <si>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</si>
  <si>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</si>
  <si>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</si>
  <si>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</si>
  <si>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</si>
  <si>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</si>
  <si>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</si>
  <si>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</si>
  <si>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</si>
  <si>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</si>
  <si>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</si>
  <si>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</si>
  <si>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</si>
  <si>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</si>
  <si>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</si>
  <si>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</si>
  <si>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</si>
  <si>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</si>
  <si>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</si>
  <si>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</si>
  <si>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</si>
  <si>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</si>
  <si>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</si>
  <si>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</si>
  <si>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</si>
  <si>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</si>
  <si>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</si>
  <si>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</si>
  <si>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</si>
  <si>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</si>
  <si>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</si>
  <si>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</si>
  <si>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</si>
  <si>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</si>
  <si>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</si>
  <si>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</si>
  <si>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</si>
  <si>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</si>
  <si>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</si>
  <si>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</si>
  <si>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</si>
  <si>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</si>
  <si>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</si>
  <si>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</si>
  <si>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</si>
  <si>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</si>
  <si>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</si>
  <si>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</si>
  <si>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</si>
  <si>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</si>
  <si>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</si>
  <si>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</si>
  <si>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</si>
  <si>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</si>
  <si>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</si>
  <si>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</si>
  <si>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</si>
  <si>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</si>
  <si>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</si>
  <si>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</si>
  <si>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</si>
  <si>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</si>
  <si>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</si>
  <si>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</si>
  <si>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</si>
  <si>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</si>
  <si>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</si>
  <si>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</si>
  <si>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</si>
  <si>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</si>
  <si>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</si>
  <si>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</si>
  <si>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</si>
  <si>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</si>
  <si>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</si>
  <si>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</si>
  <si>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</si>
  <si>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</si>
  <si>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</si>
  <si>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</si>
  <si>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</si>
  <si>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</si>
  <si>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</si>
  <si>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</si>
  <si>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</si>
  <si>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</si>
  <si>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</si>
  <si>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</si>
  <si>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</si>
  <si>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</si>
  <si>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</si>
  <si>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</si>
  <si>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</si>
  <si>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</si>
  <si>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</si>
  <si>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</si>
  <si>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</si>
  <si>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</si>
  <si>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</si>
  <si>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</si>
  <si>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</si>
  <si>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</si>
  <si>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</si>
  <si>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</si>
  <si>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</si>
  <si>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</si>
  <si>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</si>
  <si>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</si>
  <si>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</si>
  <si>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</si>
  <si>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</si>
  <si>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</si>
  <si>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</si>
  <si>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</si>
  <si>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</si>
  <si>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</si>
  <si>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</si>
  <si>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</si>
  <si>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</si>
  <si>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</si>
  <si>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</si>
  <si>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</si>
  <si>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</si>
  <si>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</si>
  <si>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</si>
  <si>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</si>
  <si>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</si>
  <si>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</si>
  <si>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</si>
  <si>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</si>
  <si>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</si>
  <si>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</si>
  <si>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</si>
  <si>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</si>
  <si>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</si>
  <si>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</si>
  <si>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</si>
  <si>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</si>
  <si>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</si>
  <si>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</si>
  <si>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</si>
  <si>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</si>
  <si>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</si>
  <si>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</si>
  <si>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</si>
  <si>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</si>
  <si>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</si>
  <si>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</si>
  <si>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</si>
  <si>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</si>
  <si>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</si>
  <si>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</si>
  <si>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</si>
  <si>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</si>
  <si>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</si>
  <si>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</si>
  <si>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</si>
  <si>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</si>
  <si>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</si>
  <si>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</si>
  <si>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</si>
  <si>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</si>
  <si>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</si>
  <si>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</si>
  <si>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</si>
  <si>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</si>
  <si>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</si>
  <si>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</si>
  <si>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</si>
  <si>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</si>
  <si>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</si>
  <si>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</si>
  <si>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</si>
  <si>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</si>
  <si>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</si>
  <si>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</si>
  <si>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</si>
  <si>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</si>
  <si>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</si>
  <si>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</si>
  <si>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</si>
  <si>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</si>
  <si>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</si>
  <si>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</si>
  <si>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</si>
  <si>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</si>
  <si>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</si>
  <si>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</si>
  <si>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</si>
  <si>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</si>
  <si>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</si>
  <si>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</si>
  <si>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</si>
  <si>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</si>
  <si>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</si>
  <si>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</si>
  <si>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</si>
  <si>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</si>
  <si>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</si>
  <si>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</si>
  <si>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</si>
  <si>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</si>
  <si>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</si>
  <si>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</si>
  <si>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</si>
  <si>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</si>
  <si>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</si>
  <si>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</si>
  <si>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</si>
  <si>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</si>
  <si>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</si>
  <si>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</si>
  <si>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</si>
  <si>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</si>
  <si>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</si>
  <si>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</si>
  <si>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</si>
  <si>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</si>
  <si>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</si>
  <si>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</si>
  <si>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</si>
  <si>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</si>
  <si>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</si>
  <si>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</si>
  <si>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</si>
  <si>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</si>
  <si>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</si>
  <si>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</si>
  <si>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</si>
  <si>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</si>
  <si>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</si>
  <si>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</si>
  <si>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</si>
  <si>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</si>
  <si>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</si>
  <si>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</si>
  <si>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</si>
  <si>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</si>
  <si>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</si>
  <si>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</si>
  <si>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</si>
  <si>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</si>
  <si>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</si>
  <si>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</si>
  <si>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</si>
  <si>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</si>
  <si>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</si>
  <si>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</si>
  <si>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</si>
  <si>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</si>
  <si>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</si>
  <si>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</si>
  <si>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</si>
  <si>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</si>
  <si>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</si>
  <si>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</si>
  <si>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</si>
  <si>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</si>
  <si>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</si>
  <si>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</si>
  <si>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</si>
  <si>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</si>
  <si>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</si>
  <si>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</si>
  <si>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</si>
  <si>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</si>
  <si>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</si>
  <si>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</si>
  <si>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</si>
  <si>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</si>
  <si>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</si>
  <si>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</si>
  <si>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</si>
  <si>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</si>
  <si>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</si>
  <si>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</si>
  <si>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</si>
  <si>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</si>
  <si>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</si>
  <si>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</si>
  <si>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</si>
  <si>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</si>
  <si>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</si>
  <si>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</si>
  <si>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</si>
  <si>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</si>
  <si>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</si>
  <si>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</si>
  <si>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</si>
  <si>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</si>
  <si>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</si>
  <si>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</si>
  <si>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</si>
  <si>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</si>
  <si>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</si>
  <si>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</si>
  <si>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</si>
  <si>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</si>
  <si>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</si>
  <si>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</si>
  <si>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</si>
  <si>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</si>
  <si>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</si>
  <si>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</si>
  <si>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</si>
  <si>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</si>
  <si>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</si>
  <si>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</si>
  <si>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</si>
  <si>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</si>
  <si>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</si>
  <si>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</si>
  <si>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</si>
  <si>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</si>
  <si>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</si>
  <si>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</si>
  <si>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</si>
  <si>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</si>
  <si>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</si>
  <si>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</si>
  <si>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</si>
  <si>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</si>
  <si>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</si>
  <si>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</si>
  <si>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</si>
  <si>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</si>
  <si>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</si>
  <si>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</si>
  <si>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</si>
  <si>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</si>
  <si>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</si>
  <si>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</si>
  <si>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</si>
  <si>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</si>
  <si>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</si>
  <si>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</si>
  <si>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</si>
  <si>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</si>
  <si>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</si>
  <si>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</si>
  <si>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</si>
  <si>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</si>
  <si>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</si>
  <si>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</si>
  <si>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</si>
  <si>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</si>
  <si>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</si>
  <si>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</si>
  <si>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</si>
  <si>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</si>
  <si>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</si>
  <si>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</si>
  <si>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</si>
  <si>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</si>
  <si>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</si>
  <si>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</si>
  <si>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</si>
  <si>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</si>
  <si>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</si>
  <si>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</si>
  <si>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</si>
  <si>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</si>
  <si>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</si>
  <si>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</si>
  <si>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</si>
  <si>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</si>
  <si>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</si>
  <si>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</si>
  <si>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</si>
  <si>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</si>
  <si>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</si>
  <si>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</si>
  <si>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</si>
  <si>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</si>
  <si>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</si>
  <si>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</si>
  <si>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</si>
  <si>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</si>
  <si>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</si>
  <si>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</si>
  <si>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</si>
  <si>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</si>
  <si>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</si>
  <si>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</si>
  <si>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</si>
  <si>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</si>
  <si>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</si>
  <si>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</si>
  <si>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</si>
  <si>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</si>
  <si>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</si>
  <si>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</si>
  <si>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</si>
  <si>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</si>
  <si>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</si>
  <si>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</si>
  <si>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</si>
  <si>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</si>
  <si>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</si>
  <si>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</si>
  <si>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</si>
  <si>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</si>
  <si>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</si>
  <si>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</si>
  <si>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</si>
  <si>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</si>
  <si>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</si>
  <si>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</si>
  <si>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</si>
  <si>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</si>
  <si>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</si>
  <si>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</si>
  <si>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</si>
  <si>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</si>
  <si>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</si>
  <si>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</si>
  <si>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</si>
  <si>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</si>
  <si>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</si>
  <si>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</si>
  <si>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</si>
  <si>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</si>
  <si>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</si>
  <si>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</si>
  <si>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</si>
  <si>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</si>
  <si>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</si>
  <si>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</si>
  <si>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</si>
  <si>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</si>
  <si>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</si>
  <si>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</si>
  <si>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</si>
  <si>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</si>
  <si>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</si>
  <si>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</si>
  <si>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</si>
  <si>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</si>
  <si>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</si>
  <si>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</si>
  <si>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</si>
  <si>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</si>
  <si>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</si>
  <si>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</si>
  <si>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</si>
  <si>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</si>
  <si>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</si>
  <si>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</si>
  <si>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</si>
  <si>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</si>
  <si>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</si>
  <si>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</si>
  <si>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</si>
  <si>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</si>
  <si>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</si>
  <si>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</si>
  <si>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</si>
  <si>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</si>
  <si>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</si>
  <si>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</si>
  <si>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</si>
  <si>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</si>
  <si>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</si>
  <si>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</si>
  <si>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</si>
  <si>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</si>
  <si>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</si>
  <si>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</si>
  <si>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</si>
  <si>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</si>
  <si>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</si>
  <si>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</si>
  <si>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</si>
  <si>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</si>
  <si>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</si>
  <si>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</si>
  <si>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</si>
  <si>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</si>
  <si>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</si>
  <si>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</si>
  <si>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</si>
  <si>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</si>
  <si>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</si>
  <si>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</si>
  <si>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</si>
  <si>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</si>
  <si>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</si>
  <si>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</si>
  <si>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</si>
  <si>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</si>
  <si>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</si>
  <si>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</si>
  <si>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</si>
  <si>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</si>
  <si>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</si>
  <si>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</si>
  <si>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</si>
  <si>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</si>
  <si>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</si>
  <si>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</si>
  <si>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</si>
  <si>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</si>
  <si>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</si>
  <si>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</si>
  <si>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</si>
  <si>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</si>
  <si>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</si>
  <si>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</si>
  <si>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</si>
  <si>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</si>
  <si>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</si>
  <si>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</si>
  <si>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</si>
  <si>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</si>
  <si>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</si>
  <si>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</si>
  <si>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</si>
  <si>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</si>
  <si>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</si>
  <si>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</si>
  <si>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</si>
  <si>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</si>
  <si>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</si>
  <si>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</si>
  <si>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</si>
  <si>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</si>
  <si>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</si>
  <si>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</si>
  <si>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</si>
  <si>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</si>
  <si>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</si>
  <si>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</si>
  <si>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</si>
  <si>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</si>
  <si>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</si>
  <si>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</si>
  <si>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</si>
  <si>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</si>
  <si>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</si>
  <si>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</si>
  <si>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</si>
  <si>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</si>
  <si>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</si>
  <si>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</si>
  <si>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</si>
  <si>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</si>
  <si>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</si>
  <si>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</si>
  <si>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</si>
  <si>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</si>
  <si>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</si>
  <si>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</si>
  <si>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</si>
  <si>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</si>
  <si>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</si>
  <si>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</si>
  <si>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</si>
  <si>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</si>
  <si>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</si>
  <si>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</si>
  <si>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</si>
  <si>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</si>
  <si>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</si>
  <si>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</si>
  <si>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</si>
  <si>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</si>
  <si>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</si>
  <si>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</si>
  <si>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</si>
  <si>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</si>
  <si>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</si>
  <si>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</si>
  <si>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</si>
  <si>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</si>
  <si>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</si>
  <si>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</si>
  <si>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</si>
  <si>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</si>
  <si>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</si>
  <si>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</si>
  <si>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</si>
  <si>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</si>
  <si>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</si>
  <si>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</si>
  <si>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</si>
  <si>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</si>
  <si>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</si>
  <si>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</si>
  <si>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</si>
  <si>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</si>
  <si>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</si>
  <si>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</si>
  <si>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</si>
  <si>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</si>
  <si>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</si>
  <si>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</si>
  <si>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</si>
  <si>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</si>
  <si>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</si>
  <si>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</si>
  <si>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</si>
  <si>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</si>
  <si>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</si>
  <si>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</si>
  <si>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</si>
  <si>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</si>
  <si>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</si>
  <si>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</si>
  <si>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</si>
  <si>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</si>
  <si>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</si>
  <si>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</si>
  <si>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</si>
  <si>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</si>
  <si>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</si>
  <si>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</si>
  <si>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</si>
  <si>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</si>
  <si>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</si>
  <si>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</si>
  <si>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</si>
  <si>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</si>
  <si>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</si>
  <si>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</si>
  <si>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</si>
  <si>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</si>
  <si>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</si>
  <si>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</si>
  <si>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</si>
  <si>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</si>
  <si>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</si>
  <si>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</si>
  <si>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</si>
  <si>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</si>
  <si>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</si>
  <si>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</si>
  <si>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</si>
  <si>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</si>
  <si>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</si>
  <si>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</si>
  <si>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</si>
  <si>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</si>
  <si>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</si>
  <si>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</si>
  <si>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</si>
  <si>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</si>
  <si>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</si>
  <si>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</si>
  <si>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</si>
  <si>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</si>
  <si>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</si>
  <si>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</si>
  <si>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</si>
  <si>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</si>
  <si>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</si>
  <si>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</si>
  <si>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</si>
  <si>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</si>
  <si>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</si>
  <si>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</si>
  <si>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</si>
  <si>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</si>
  <si>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</si>
  <si>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</si>
  <si>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</si>
  <si>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</si>
  <si>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</si>
  <si>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</si>
  <si>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</si>
  <si>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</si>
  <si>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</si>
  <si>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</si>
  <si>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</si>
  <si>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</si>
  <si>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</si>
  <si>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</si>
  <si>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</si>
  <si>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</si>
  <si>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</si>
  <si>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</si>
  <si>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</si>
  <si>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</si>
  <si>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</si>
  <si>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</si>
  <si>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</si>
  <si>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</si>
  <si>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</si>
  <si>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</si>
  <si>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</si>
  <si>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</si>
  <si>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</si>
  <si>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</si>
  <si>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</si>
  <si>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</si>
  <si>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</si>
  <si>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</si>
  <si>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</si>
  <si>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</si>
  <si>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</si>
  <si>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</si>
  <si>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</si>
  <si>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</si>
  <si>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</si>
  <si>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</si>
  <si>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</si>
  <si>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</si>
  <si>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</si>
  <si>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</si>
  <si>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</si>
  <si>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</si>
  <si>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</si>
  <si>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</si>
  <si>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</si>
  <si>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</si>
  <si>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</si>
  <si>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</si>
  <si>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</si>
  <si>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</si>
  <si>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</si>
  <si>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</si>
  <si>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</si>
  <si>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</si>
  <si>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</si>
  <si>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</si>
  <si>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</si>
  <si>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</si>
  <si>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</si>
  <si>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</si>
  <si>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</si>
  <si>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</si>
  <si>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</si>
  <si>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</si>
  <si>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</si>
  <si>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</si>
  <si>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</si>
  <si>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</si>
  <si>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</si>
  <si>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</si>
  <si>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</si>
  <si>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</si>
  <si>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</si>
  <si>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</si>
  <si>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</si>
  <si>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</si>
  <si>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</si>
  <si>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</si>
  <si>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</si>
  <si>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</si>
  <si>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</si>
  <si>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</si>
  <si>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</si>
  <si>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</si>
  <si>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</si>
  <si>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</si>
  <si>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</si>
  <si>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</si>
  <si>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</si>
  <si>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</si>
  <si>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</si>
  <si>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</si>
  <si>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</si>
  <si>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</si>
  <si>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</si>
  <si>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</si>
  <si>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</si>
  <si>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</si>
  <si>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</si>
  <si>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</si>
  <si>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</si>
  <si>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</si>
  <si>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</si>
  <si>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</si>
  <si>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</si>
  <si>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</si>
  <si>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</si>
  <si>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</si>
  <si>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</si>
  <si>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</si>
  <si>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</si>
  <si>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</si>
  <si>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</si>
  <si>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</si>
  <si>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</si>
  <si>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</si>
  <si>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</si>
  <si>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</si>
  <si>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</si>
  <si>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</si>
  <si>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</si>
  <si>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</si>
  <si>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</si>
  <si>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</si>
  <si>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</si>
  <si>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</si>
  <si>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</si>
  <si>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</si>
  <si>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</si>
  <si>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</si>
  <si>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</si>
  <si>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</si>
  <si>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</si>
  <si>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</si>
  <si>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</si>
  <si>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</si>
  <si>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</si>
  <si>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</si>
  <si>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</si>
  <si>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</si>
  <si>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</si>
  <si>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</si>
  <si>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</si>
  <si>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</si>
  <si>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</si>
  <si>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</si>
  <si>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</si>
  <si>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</si>
  <si>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</si>
  <si>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</si>
  <si>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</si>
  <si>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</si>
  <si>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</si>
  <si>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</si>
  <si>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</si>
  <si>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</si>
  <si>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</si>
  <si>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</si>
  <si>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</si>
  <si>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</si>
  <si>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</si>
  <si>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</si>
  <si>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</si>
  <si>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</si>
  <si>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</si>
  <si>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</si>
  <si>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</si>
  <si>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</si>
  <si>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</si>
  <si>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</si>
  <si>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</si>
  <si>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</si>
  <si>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</si>
  <si>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</si>
  <si>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</si>
  <si>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</si>
  <si>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</si>
  <si>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</si>
  <si>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</si>
  <si>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</si>
  <si>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</si>
  <si>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</si>
  <si>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</si>
  <si>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</si>
  <si>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</si>
  <si>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</si>
  <si>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</si>
  <si>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</si>
  <si>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</si>
  <si>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</si>
  <si>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</si>
  <si>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</si>
  <si>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</si>
  <si>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</si>
  <si>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</si>
  <si>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</si>
  <si>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</si>
  <si>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</si>
  <si>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</si>
  <si>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</si>
  <si>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</si>
  <si>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</si>
  <si>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</si>
  <si>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</si>
  <si>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</si>
  <si>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</si>
  <si>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</si>
  <si>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</si>
  <si>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</si>
  <si>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</si>
  <si>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</si>
  <si>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</si>
  <si>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</si>
  <si>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</si>
  <si>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</si>
  <si>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</si>
  <si>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</si>
  <si>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</si>
  <si>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</si>
  <si>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</si>
  <si>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</si>
  <si>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</si>
  <si>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</si>
  <si>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</si>
  <si>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</si>
  <si>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</si>
  <si>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</si>
  <si>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</si>
  <si>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</si>
  <si>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</si>
  <si>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</si>
  <si>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</si>
  <si>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</si>
  <si>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</si>
  <si>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</si>
  <si>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</si>
  <si>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</si>
  <si>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</si>
  <si>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</si>
  <si>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</si>
  <si>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</si>
  <si>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</si>
  <si>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</si>
  <si>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</si>
  <si>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</si>
  <si>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</si>
  <si>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</si>
  <si>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</si>
  <si>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</si>
  <si>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</si>
  <si>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</si>
  <si>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</si>
  <si>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</si>
  <si>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</si>
  <si>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</si>
  <si>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</si>
  <si>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</si>
  <si>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</si>
  <si>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</si>
  <si>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</si>
  <si>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</si>
  <si>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</si>
  <si>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</si>
  <si>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</si>
  <si>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</si>
  <si>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</si>
  <si>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</si>
  <si>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</si>
  <si>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</si>
  <si>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</si>
  <si>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</si>
  <si>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</si>
  <si>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</si>
  <si>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</si>
  <si>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</si>
  <si>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</si>
  <si>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</si>
  <si>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</si>
  <si>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</si>
  <si>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</si>
  <si>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</si>
  <si>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</si>
  <si>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</si>
  <si>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</si>
  <si>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</si>
  <si>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</si>
  <si>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</si>
  <si>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</si>
  <si>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</si>
  <si>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</si>
  <si>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</si>
  <si>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</si>
  <si>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</si>
  <si>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</si>
  <si>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</si>
  <si>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</si>
  <si>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</si>
  <si>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</si>
  <si>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</si>
  <si>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</si>
  <si>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</si>
  <si>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</si>
  <si>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</si>
  <si>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</si>
  <si>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</si>
  <si>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</si>
  <si>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</si>
  <si>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</si>
  <si>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</si>
  <si>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</si>
  <si>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</si>
  <si>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</si>
  <si>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</si>
  <si>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</si>
  <si>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</si>
  <si>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</si>
  <si>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</si>
  <si>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</si>
  <si>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</si>
  <si>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</si>
  <si>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</si>
  <si>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</si>
  <si>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</si>
  <si>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</si>
  <si>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</si>
  <si>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</si>
  <si>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</si>
  <si>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</si>
  <si>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</si>
  <si>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</si>
  <si>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</si>
  <si>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</si>
  <si>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</si>
  <si>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</si>
  <si>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</si>
  <si>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</si>
  <si>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</si>
  <si>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</si>
  <si>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</si>
  <si>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</si>
  <si>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</si>
  <si>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</si>
  <si>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</si>
  <si>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</si>
  <si>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</si>
  <si>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</si>
  <si>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</si>
  <si>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</si>
  <si>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</si>
  <si>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</si>
  <si>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</si>
  <si>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</si>
  <si>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</si>
  <si>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</si>
  <si>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</si>
  <si>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</si>
  <si>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</si>
  <si>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</si>
  <si>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</si>
  <si>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</si>
  <si>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</si>
  <si>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</si>
  <si>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</si>
  <si>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</si>
  <si>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</si>
  <si>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</si>
  <si>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</si>
  <si>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</si>
  <si>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</si>
  <si>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</si>
  <si>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</si>
  <si>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</si>
  <si>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</si>
  <si>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</si>
  <si>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</si>
  <si>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</si>
  <si>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</si>
  <si>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</si>
  <si>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</si>
  <si>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</si>
  <si>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</si>
  <si>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</si>
  <si>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</si>
  <si>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</si>
  <si>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</si>
  <si>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</si>
  <si>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</si>
  <si>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</si>
  <si>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</si>
  <si>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</si>
  <si>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</si>
  <si>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</si>
  <si>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</si>
  <si>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</si>
  <si>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</si>
  <si>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</si>
  <si>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</si>
  <si>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</si>
  <si>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</si>
  <si>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</si>
  <si>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</si>
  <si>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</si>
  <si>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</si>
  <si>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</si>
  <si>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</si>
  <si>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</si>
  <si>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</si>
  <si>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</si>
  <si>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</si>
  <si>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</si>
  <si>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</si>
  <si>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</si>
  <si>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</si>
  <si>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</si>
  <si>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</si>
  <si>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</si>
  <si>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</si>
  <si>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</si>
  <si>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</si>
  <si>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</si>
  <si>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</si>
  <si>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</si>
  <si>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</si>
  <si>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</si>
  <si>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</si>
  <si>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</si>
  <si>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</si>
  <si>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</si>
  <si>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</si>
  <si>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</si>
  <si>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</si>
  <si>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</si>
  <si>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</si>
  <si>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</si>
  <si>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</si>
  <si>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</si>
  <si>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</si>
  <si>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</si>
  <si>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</si>
  <si>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</si>
  <si>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</si>
  <si>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</si>
  <si>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</si>
  <si>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</si>
  <si>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</si>
  <si>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</si>
  <si>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</si>
  <si>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</si>
  <si>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</si>
  <si>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</si>
  <si>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</si>
  <si>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</si>
  <si>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</si>
  <si>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</si>
  <si>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</si>
  <si>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</si>
  <si>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</si>
  <si>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</si>
  <si>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</si>
  <si>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</si>
  <si>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</si>
  <si>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</si>
  <si>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</si>
  <si>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</si>
  <si>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</si>
  <si>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</si>
  <si>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</si>
  <si>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</si>
  <si>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</si>
  <si>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</si>
  <si>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</si>
  <si>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</si>
  <si>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</si>
  <si>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</si>
  <si>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</si>
  <si>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</si>
  <si>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</si>
  <si>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</si>
  <si>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</si>
  <si>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</si>
  <si>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</si>
  <si>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</si>
  <si>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</si>
  <si>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</si>
  <si>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</si>
  <si>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</si>
  <si>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</si>
  <si>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</si>
  <si>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</si>
  <si>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</si>
  <si>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</si>
  <si>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</si>
  <si>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</si>
  <si>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</si>
  <si>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</si>
  <si>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</si>
  <si>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</si>
  <si>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</si>
  <si>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</si>
  <si>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</si>
  <si>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</si>
  <si>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</si>
  <si>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</si>
  <si>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</si>
  <si>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</si>
  <si>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</si>
  <si>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</si>
  <si>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</si>
  <si>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</si>
  <si>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</si>
  <si>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</si>
  <si>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</si>
  <si>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</si>
  <si>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</si>
  <si>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</si>
  <si>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</si>
  <si>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</si>
  <si>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</si>
  <si>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</si>
  <si>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</si>
  <si>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</si>
  <si>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</si>
  <si>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</si>
  <si>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</si>
  <si>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</si>
  <si>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</si>
  <si>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</si>
  <si>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</si>
  <si>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</si>
  <si>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</si>
  <si>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</si>
  <si>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</si>
  <si>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</si>
  <si>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</si>
  <si>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</si>
  <si>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</si>
  <si>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</si>
  <si>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</si>
  <si>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</si>
  <si>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</si>
  <si>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</si>
  <si>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</si>
  <si>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</si>
  <si>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</si>
  <si>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</si>
  <si>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</si>
  <si>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</si>
  <si>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</si>
  <si>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</si>
  <si>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</si>
  <si>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</si>
  <si>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</si>
  <si>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</si>
  <si>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</si>
  <si>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</si>
  <si>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</si>
  <si>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</si>
  <si>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</si>
  <si>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</si>
  <si>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</si>
  <si>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</si>
  <si>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</si>
  <si>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</si>
  <si>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</si>
  <si>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</si>
  <si>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</si>
  <si>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</si>
  <si>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</si>
  <si>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</si>
  <si>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</si>
  <si>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</si>
  <si>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</si>
  <si>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</si>
  <si>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</si>
  <si>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</si>
  <si>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</si>
  <si>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</si>
  <si>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</si>
  <si>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</si>
  <si>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</si>
  <si>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</si>
  <si>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</si>
  <si>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</si>
  <si>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</si>
  <si>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</si>
  <si>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</si>
  <si>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</si>
  <si>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</si>
  <si>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</si>
  <si>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</si>
  <si>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</si>
  <si>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</si>
  <si>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</si>
  <si>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</si>
  <si>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</si>
  <si>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</si>
  <si>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</si>
  <si>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</si>
  <si>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</si>
  <si>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</si>
  <si>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</si>
  <si>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</si>
  <si>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</si>
  <si>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</si>
  <si>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</si>
  <si>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</si>
  <si>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</si>
  <si>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</si>
  <si>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</si>
  <si>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</si>
  <si>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</si>
  <si>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</si>
  <si>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</si>
  <si>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</si>
  <si>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</si>
  <si>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</si>
  <si>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</si>
  <si>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</si>
  <si>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</si>
  <si>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</si>
  <si>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</si>
  <si>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</si>
  <si>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</si>
  <si>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</si>
  <si>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</si>
  <si>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</si>
  <si>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</si>
  <si>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</si>
  <si>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</si>
  <si>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</si>
  <si>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</si>
  <si>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</si>
  <si>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</si>
  <si>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</si>
  <si>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</si>
  <si>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</si>
  <si>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</si>
  <si>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</si>
  <si>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</si>
  <si>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</si>
  <si>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</si>
  <si>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</si>
  <si>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</si>
  <si>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</si>
  <si>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</si>
  <si>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</si>
  <si>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</si>
  <si>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</si>
  <si>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</si>
  <si>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</si>
  <si>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</si>
  <si>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</si>
  <si>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</si>
  <si>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</si>
  <si>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</si>
  <si>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</si>
  <si>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</si>
  <si>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</si>
  <si>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</si>
  <si>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</si>
  <si>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</si>
  <si>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</si>
  <si>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</si>
  <si>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</si>
  <si>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</si>
  <si>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</si>
  <si>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</si>
  <si>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</si>
  <si>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</si>
  <si>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</si>
  <si>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</si>
  <si>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</si>
  <si>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</si>
  <si>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</si>
  <si>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</si>
  <si>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</si>
  <si>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</si>
  <si>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</si>
  <si>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</si>
  <si>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</si>
  <si>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</si>
  <si>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</si>
  <si>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</si>
  <si>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</si>
  <si>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</si>
  <si>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</si>
  <si>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</si>
  <si>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</si>
  <si>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</si>
  <si>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</si>
  <si>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</si>
  <si>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</si>
  <si>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</si>
  <si>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</si>
  <si>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</si>
  <si>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</si>
  <si>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</si>
  <si>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</si>
  <si>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</si>
  <si>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</si>
  <si>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</si>
  <si>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</si>
  <si>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</si>
  <si>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</si>
  <si>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</si>
  <si>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</si>
  <si>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</si>
  <si>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</si>
  <si>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</si>
  <si>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</si>
  <si>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</si>
  <si>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</si>
  <si>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</si>
  <si>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</si>
  <si>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</si>
  <si>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</si>
  <si>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</si>
  <si>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</si>
  <si>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</si>
  <si>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</si>
  <si>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</si>
  <si>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</si>
  <si>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</si>
  <si>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</si>
  <si>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</si>
  <si>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</si>
  <si>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</si>
  <si>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</si>
  <si>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</si>
  <si>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</si>
  <si>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</si>
  <si>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</si>
  <si>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</si>
  <si>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</si>
  <si>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</si>
  <si>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</si>
  <si>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</si>
  <si>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</si>
  <si>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</si>
  <si>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</si>
  <si>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</si>
  <si>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</si>
  <si>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</si>
  <si>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</si>
  <si>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</si>
  <si>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</si>
  <si>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</si>
  <si>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</si>
  <si>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</si>
  <si>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</si>
  <si>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</si>
  <si>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</si>
  <si>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</si>
  <si>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</si>
  <si>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</si>
  <si>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</si>
  <si>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</si>
  <si>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</si>
  <si>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</si>
  <si>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</si>
  <si>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</si>
  <si>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</si>
  <si>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</si>
  <si>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</si>
  <si>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</si>
  <si>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</si>
  <si>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</si>
  <si>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</si>
  <si>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</si>
  <si>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</si>
  <si>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</si>
  <si>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</si>
  <si>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</si>
  <si>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</si>
  <si>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</si>
  <si>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</si>
  <si>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</si>
  <si>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</si>
  <si>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</si>
  <si>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</si>
  <si>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</si>
  <si>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</si>
  <si>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</si>
  <si>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</si>
  <si>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</si>
  <si>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</si>
  <si>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</si>
  <si>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</si>
  <si>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</si>
  <si>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</si>
  <si>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</si>
  <si>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</si>
  <si>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</si>
  <si>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</si>
  <si>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</si>
  <si>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</si>
  <si>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</si>
  <si>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</si>
  <si>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</si>
  <si>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</si>
  <si>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</si>
  <si>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</si>
  <si>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</si>
  <si>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</si>
  <si>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</si>
  <si>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</si>
  <si>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</si>
  <si>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</si>
  <si>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</si>
  <si>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</si>
  <si>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</si>
  <si>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</si>
  <si>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</si>
  <si>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</si>
  <si>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</si>
  <si>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</si>
  <si>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</si>
  <si>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</si>
  <si>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</si>
  <si>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</si>
  <si>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</si>
  <si>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</si>
  <si>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</si>
  <si>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</si>
  <si>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</si>
  <si>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</si>
  <si>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</si>
  <si>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</si>
  <si>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</si>
  <si>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</si>
  <si>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</si>
  <si>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</si>
  <si>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</si>
  <si>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</si>
  <si>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</si>
  <si>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</si>
  <si>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</si>
  <si>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</si>
  <si>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</si>
  <si>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</si>
  <si>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</si>
  <si>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</si>
  <si>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</si>
  <si>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</si>
  <si>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</si>
  <si>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</si>
  <si>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</si>
  <si>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</si>
  <si>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</si>
  <si>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</si>
  <si>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</si>
  <si>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</si>
  <si>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</si>
  <si>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</si>
  <si>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</si>
  <si>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</si>
  <si>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</si>
  <si>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</si>
  <si>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</si>
  <si>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</si>
  <si>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</si>
  <si>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</si>
  <si>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</si>
  <si>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</si>
  <si>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</si>
  <si>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</si>
  <si>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</si>
  <si>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</si>
  <si>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</si>
  <si>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</si>
  <si>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</si>
  <si>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</si>
  <si>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</si>
  <si>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</si>
  <si>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</si>
  <si>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</si>
  <si>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</si>
  <si>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</si>
  <si>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</si>
  <si>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</si>
  <si>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</si>
  <si>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</si>
  <si>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</si>
  <si>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</si>
  <si>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</si>
  <si>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</si>
  <si>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</si>
  <si>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</si>
  <si>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</si>
  <si>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</si>
  <si>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</si>
  <si>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</si>
  <si>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</si>
  <si>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</si>
  <si>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</si>
  <si>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</si>
  <si>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</si>
  <si>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</si>
  <si>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</si>
  <si>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</si>
  <si>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</si>
  <si>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</si>
  <si>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</si>
  <si>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</si>
  <si>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</si>
  <si>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</si>
  <si>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</si>
  <si>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</si>
  <si>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</si>
  <si>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</si>
  <si>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</si>
  <si>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</si>
  <si>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</si>
  <si>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</si>
  <si>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</si>
  <si>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</si>
  <si>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</si>
  <si>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</si>
  <si>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</si>
  <si>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</si>
  <si>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</si>
  <si>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</si>
  <si>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</si>
  <si>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</si>
  <si>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</si>
  <si>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</si>
  <si>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</si>
  <si>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</si>
  <si>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</si>
  <si>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</si>
  <si>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</si>
  <si>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</si>
  <si>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</si>
  <si>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</si>
  <si>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</si>
  <si>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</si>
  <si>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</si>
  <si>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</si>
  <si>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</si>
  <si>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</si>
  <si>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</si>
  <si>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</si>
  <si>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</si>
  <si>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</si>
  <si>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</si>
  <si>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</si>
  <si>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</si>
  <si>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</si>
  <si>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</si>
  <si>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</si>
  <si>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</si>
  <si>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</si>
  <si>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</si>
  <si>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</si>
  <si>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</si>
  <si>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</si>
  <si>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</si>
  <si>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</si>
  <si>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</si>
  <si>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</si>
  <si>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</si>
  <si>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</si>
  <si>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</si>
  <si>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</si>
  <si>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</si>
  <si>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</si>
  <si>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</si>
  <si>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</si>
  <si>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</si>
  <si>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</si>
  <si>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</si>
  <si>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</si>
  <si>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</si>
  <si>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</si>
  <si>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</si>
  <si>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</si>
  <si>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</si>
  <si>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</si>
  <si>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</si>
  <si>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</si>
  <si>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</si>
  <si>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</si>
  <si>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</si>
  <si>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</si>
  <si>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</si>
  <si>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</si>
  <si>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</si>
  <si>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</si>
  <si>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</si>
  <si>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</si>
  <si>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</si>
  <si>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</si>
  <si>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</si>
  <si>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</si>
  <si>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</si>
  <si>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</si>
  <si>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</si>
  <si>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</si>
  <si>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</si>
  <si>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</si>
  <si>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</si>
  <si>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</si>
  <si>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</si>
  <si>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</si>
  <si>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</si>
  <si>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</si>
  <si>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</si>
  <si>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</si>
  <si>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</si>
  <si>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</si>
  <si>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</si>
  <si>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</si>
  <si>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</si>
  <si>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</si>
  <si>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</si>
  <si>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</si>
  <si>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</si>
  <si>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</si>
  <si>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</si>
  <si>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</si>
  <si>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</si>
  <si>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</si>
  <si>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</si>
  <si>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</si>
  <si>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</si>
  <si>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</si>
  <si>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</si>
  <si>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</si>
  <si>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</si>
  <si>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</si>
  <si>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</si>
  <si>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</si>
  <si>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</si>
  <si>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</si>
  <si>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</si>
  <si>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</si>
  <si>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</si>
  <si>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</si>
  <si>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</si>
  <si>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</si>
  <si>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</si>
  <si>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</si>
  <si>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</si>
  <si>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</si>
  <si>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</si>
  <si>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</si>
  <si>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</si>
  <si>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</si>
  <si>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</si>
  <si>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</si>
  <si>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</si>
  <si>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</si>
  <si>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</si>
  <si>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</si>
  <si>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</si>
  <si>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</si>
  <si>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</si>
  <si>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</si>
  <si>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</si>
  <si>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</si>
  <si>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</si>
  <si>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</si>
  <si>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</si>
  <si>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</si>
  <si>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</si>
  <si>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</si>
  <si>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</si>
  <si>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</si>
  <si>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</si>
  <si>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</si>
  <si>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</si>
  <si>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</si>
  <si>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</si>
  <si>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</si>
  <si>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</si>
  <si>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</si>
  <si>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</si>
  <si>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</si>
  <si>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</si>
  <si>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</si>
  <si>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</si>
  <si>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</si>
  <si>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</si>
  <si>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</si>
  <si>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</si>
  <si>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</si>
  <si>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</si>
  <si>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</si>
  <si>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</si>
  <si>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</si>
  <si>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</si>
  <si>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</si>
  <si>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</si>
  <si>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</si>
  <si>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</si>
  <si>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</si>
  <si>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</si>
  <si>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</si>
  <si>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</si>
  <si>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</si>
  <si>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</si>
  <si>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</si>
  <si>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</si>
  <si>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</si>
  <si>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</si>
  <si>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</si>
  <si>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</si>
  <si>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</si>
  <si>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</si>
  <si>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</si>
  <si>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</si>
  <si>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</si>
  <si>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</si>
  <si>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</si>
  <si>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</si>
  <si>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</si>
  <si>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</si>
  <si>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</si>
  <si>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</si>
  <si>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</si>
  <si>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</si>
  <si>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</si>
  <si>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</si>
  <si>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</si>
  <si>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</si>
  <si>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</si>
  <si>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</si>
  <si>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</si>
  <si>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</si>
  <si>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</si>
  <si>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</si>
  <si>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</si>
  <si>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</si>
  <si>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</si>
  <si>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</si>
  <si>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</si>
  <si>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</si>
  <si>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</si>
  <si>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</si>
  <si>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</si>
  <si>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</si>
  <si>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</si>
  <si>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</si>
  <si>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</si>
  <si>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</si>
  <si>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</si>
  <si>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</si>
  <si>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</si>
  <si>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</si>
  <si>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</si>
  <si>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</si>
  <si>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</si>
  <si>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</si>
  <si>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</si>
  <si>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</si>
  <si>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</si>
  <si>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</si>
  <si>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</si>
  <si>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</si>
  <si>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</si>
  <si>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</si>
  <si>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</si>
  <si>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</si>
  <si>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</si>
  <si>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</si>
  <si>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</si>
  <si>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</si>
  <si>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</si>
  <si>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</si>
  <si>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</si>
  <si>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</si>
  <si>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</si>
  <si>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</si>
  <si>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</si>
  <si>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</si>
  <si>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</si>
  <si>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</si>
  <si>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</si>
  <si>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</si>
  <si>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</si>
  <si>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</si>
  <si>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</si>
  <si>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</si>
  <si>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</si>
  <si>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</si>
  <si>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</si>
  <si>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</si>
  <si>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</si>
  <si>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</si>
  <si>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</si>
  <si>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</si>
  <si>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</si>
  <si>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</si>
  <si>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</si>
  <si>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</si>
  <si>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</si>
  <si>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</si>
  <si>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</si>
  <si>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</si>
  <si>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</si>
  <si>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</si>
  <si>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</si>
  <si>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</si>
  <si>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</si>
  <si>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</si>
  <si>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</si>
  <si>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</si>
  <si>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</si>
  <si>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</si>
  <si>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</si>
  <si>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</si>
  <si>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</si>
  <si>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</si>
  <si>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</si>
  <si>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</si>
  <si>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</si>
  <si>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</si>
  <si>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</si>
  <si>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</si>
  <si>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</si>
  <si>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</si>
  <si>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</si>
  <si>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</si>
  <si>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</si>
  <si>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</si>
  <si>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</si>
  <si>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</si>
  <si>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</si>
  <si>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</si>
  <si>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</si>
  <si>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</si>
  <si>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</si>
  <si>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</si>
  <si>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</si>
  <si>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</si>
  <si>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</si>
  <si>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</si>
  <si>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</si>
  <si>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</si>
  <si>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</si>
  <si>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</si>
  <si>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</si>
  <si>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</si>
  <si>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</si>
  <si>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</si>
  <si>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</si>
  <si>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</si>
  <si>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</si>
  <si>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</si>
  <si>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</si>
  <si>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</si>
  <si>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</si>
  <si>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</si>
  <si>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</si>
  <si>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</si>
  <si>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</si>
  <si>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</si>
  <si>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</si>
  <si>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</si>
  <si>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</si>
  <si>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</si>
  <si>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</si>
  <si>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</si>
  <si>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</si>
  <si>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</si>
  <si>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</si>
  <si>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</si>
  <si>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</si>
  <si>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</si>
  <si>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</si>
  <si>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</si>
  <si>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</si>
  <si>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</si>
  <si>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</si>
  <si>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</si>
  <si>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</si>
  <si>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</si>
  <si>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</si>
  <si>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</si>
  <si>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</si>
  <si>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</si>
  <si>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</si>
  <si>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</si>
  <si>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</si>
  <si>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</si>
  <si>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</si>
  <si>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</si>
  <si>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</si>
  <si>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</si>
  <si>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</si>
  <si>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</si>
  <si>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</si>
  <si>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</si>
  <si>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</si>
  <si>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</si>
  <si>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</si>
  <si>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</si>
  <si>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</si>
  <si>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</si>
  <si>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</si>
  <si>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</si>
  <si>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</si>
  <si>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</si>
  <si>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</si>
  <si>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</si>
  <si>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</si>
  <si>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</si>
  <si>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</si>
  <si>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</si>
  <si>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</si>
  <si>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</si>
  <si>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</si>
  <si>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</si>
  <si>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</si>
  <si>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</si>
  <si>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</si>
  <si>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</si>
  <si>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</si>
  <si>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</si>
  <si>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</si>
  <si>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</si>
  <si>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</si>
  <si>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</si>
  <si>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</si>
  <si>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</si>
  <si>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</si>
  <si>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</si>
  <si>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</si>
  <si>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</si>
  <si>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</si>
  <si>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</si>
  <si>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</si>
  <si>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</si>
  <si>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</si>
  <si>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</si>
  <si>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</si>
  <si>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</si>
  <si>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</si>
  <si>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</si>
  <si>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</si>
  <si>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</si>
  <si>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</si>
  <si>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</si>
  <si>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</si>
  <si>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</si>
  <si>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</si>
  <si>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</si>
  <si>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</si>
  <si>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</si>
  <si>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</si>
  <si>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</si>
  <si>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</si>
  <si>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</si>
  <si>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</si>
  <si>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</si>
  <si>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</si>
  <si>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</si>
  <si>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</si>
  <si>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</si>
  <si>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</si>
  <si>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</si>
  <si>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</si>
  <si>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</si>
  <si>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</si>
  <si>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</si>
  <si>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</si>
  <si>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</si>
  <si>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</si>
  <si>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</si>
  <si>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</si>
  <si>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</si>
  <si>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</si>
  <si>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</si>
  <si>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</si>
  <si>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</si>
  <si>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</si>
  <si>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</si>
  <si>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</si>
  <si>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</si>
  <si>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</si>
  <si>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</si>
  <si>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</si>
  <si>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</si>
  <si>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</si>
  <si>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</si>
  <si>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</si>
  <si>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</si>
  <si>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</si>
  <si>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</si>
  <si>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</si>
  <si>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</si>
  <si>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</si>
  <si>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</si>
  <si>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</si>
  <si>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</si>
  <si>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</si>
  <si>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</si>
  <si>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</si>
  <si>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</si>
  <si>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</si>
  <si>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</si>
  <si>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</si>
  <si>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</si>
  <si>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</si>
  <si>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</si>
  <si>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</si>
  <si>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</si>
  <si>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</si>
  <si>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</si>
  <si>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</si>
  <si>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</si>
  <si>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</si>
  <si>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</si>
  <si>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</si>
  <si>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</si>
  <si>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</si>
  <si>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</si>
  <si>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</si>
  <si>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</si>
  <si>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</si>
  <si>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</si>
  <si>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</si>
  <si>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</si>
  <si>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</si>
  <si>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</si>
  <si>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</si>
  <si>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</si>
  <si>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</si>
  <si>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</si>
  <si>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</si>
  <si>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</si>
  <si>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</si>
  <si>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</si>
  <si>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</si>
  <si>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</si>
  <si>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</si>
  <si>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</si>
  <si>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</si>
  <si>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</si>
  <si>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</si>
  <si>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</si>
  <si>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</si>
  <si>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</si>
  <si>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</si>
  <si>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</si>
  <si>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</si>
  <si>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</si>
  <si>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</si>
  <si>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</si>
  <si>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</si>
  <si>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</si>
  <si>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</si>
  <si>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</si>
  <si>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</si>
  <si>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</si>
  <si>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</si>
  <si>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</si>
  <si>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</si>
  <si>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</si>
  <si>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</si>
  <si>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</si>
  <si>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</si>
  <si>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</si>
  <si>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</si>
  <si>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</si>
  <si>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</si>
  <si>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</si>
  <si>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</si>
  <si>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</si>
  <si>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</si>
  <si>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</si>
  <si>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</si>
  <si>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</si>
  <si>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</si>
  <si>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</si>
  <si>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</si>
  <si>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</si>
  <si>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</si>
  <si>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</si>
  <si>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</si>
  <si>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</si>
  <si>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</si>
  <si>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</si>
  <si>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</si>
  <si>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</si>
  <si>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</si>
  <si>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</si>
  <si>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</si>
  <si>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</si>
  <si>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</si>
  <si>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</si>
  <si>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</si>
  <si>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</si>
  <si>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</si>
  <si>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</si>
  <si>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</si>
  <si>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</si>
  <si>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</si>
  <si>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</si>
  <si>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</si>
  <si>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</si>
  <si>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</si>
  <si>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</si>
  <si>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</si>
  <si>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</si>
  <si>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</si>
  <si>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</si>
  <si>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</si>
  <si>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</si>
  <si>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</si>
  <si>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</si>
  <si>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</si>
  <si>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</si>
  <si>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</si>
  <si>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</si>
  <si>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</si>
  <si>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</si>
  <si>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</si>
  <si>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</si>
  <si>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</si>
  <si>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</si>
  <si>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</si>
  <si>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</si>
  <si>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</si>
  <si>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</si>
  <si>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</si>
  <si>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</si>
  <si>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</si>
  <si>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</si>
  <si>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</si>
  <si>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</si>
  <si>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</si>
  <si>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</si>
  <si>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</si>
  <si>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</si>
  <si>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</si>
  <si>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</si>
  <si>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</si>
  <si>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</si>
  <si>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</si>
  <si>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</si>
  <si>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</si>
  <si>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</si>
  <si>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</si>
  <si>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</si>
  <si>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</si>
  <si>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</si>
  <si>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</si>
  <si>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</si>
  <si>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</si>
  <si>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</si>
  <si>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</si>
  <si>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</si>
  <si>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</si>
  <si>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</si>
  <si>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</si>
  <si>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</si>
  <si>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</si>
  <si>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</si>
  <si>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</si>
  <si>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</si>
  <si>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</si>
  <si>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</si>
  <si>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</si>
  <si>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</si>
  <si>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</si>
  <si>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</si>
  <si>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</si>
  <si>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</si>
  <si>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</si>
  <si>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</si>
  <si>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</si>
  <si>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</si>
  <si>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</si>
  <si>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</si>
  <si>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</si>
  <si>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</si>
  <si>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</si>
  <si>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</si>
  <si>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</si>
  <si>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</si>
  <si>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</si>
  <si>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</si>
  <si>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</si>
  <si>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</si>
  <si>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</si>
  <si>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</si>
  <si>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</si>
  <si>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</si>
  <si>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</si>
  <si>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</si>
  <si>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</si>
  <si>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</si>
  <si>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</si>
  <si>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</si>
  <si>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</si>
  <si>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</si>
  <si>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</si>
  <si>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</si>
  <si>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</si>
  <si>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</si>
  <si>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</si>
  <si>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</si>
  <si>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</si>
  <si>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</si>
  <si>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</si>
  <si>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</si>
  <si>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</si>
  <si>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</si>
  <si>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</si>
  <si>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</si>
  <si>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</si>
  <si>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</si>
  <si>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</si>
  <si>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</si>
  <si>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</si>
  <si>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</si>
  <si>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</si>
  <si>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</si>
  <si>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</si>
  <si>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</si>
  <si>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</si>
  <si>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</si>
  <si>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</si>
  <si>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</si>
  <si>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</si>
  <si>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</si>
  <si>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</si>
  <si>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</si>
  <si>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</si>
  <si>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</si>
  <si>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</si>
  <si>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</si>
  <si>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</si>
  <si>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</si>
  <si>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</si>
  <si>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</si>
  <si>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</si>
  <si>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</si>
  <si>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</si>
  <si>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</si>
  <si>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</si>
  <si>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</si>
  <si>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</si>
  <si>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</si>
  <si>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</si>
  <si>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</si>
  <si>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</si>
  <si>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</si>
  <si>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</si>
  <si>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</si>
  <si>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</si>
  <si>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</si>
  <si>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</si>
  <si>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</si>
  <si>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</si>
  <si>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</si>
  <si>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</si>
  <si>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</si>
  <si>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</si>
  <si>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</si>
  <si>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</si>
  <si>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</si>
  <si>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</si>
  <si>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</si>
  <si>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</si>
  <si>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</si>
  <si>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</si>
  <si>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</si>
  <si>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</si>
  <si>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</si>
  <si>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</si>
  <si>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</si>
  <si>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</si>
  <si>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</si>
  <si>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</si>
  <si>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</si>
  <si>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</si>
  <si>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</si>
  <si>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</si>
  <si>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</si>
  <si>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</si>
  <si>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</si>
  <si>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</si>
  <si>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</si>
  <si>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</si>
  <si>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</si>
  <si>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</si>
  <si>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</si>
  <si>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</si>
  <si>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</si>
  <si>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</si>
  <si>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</si>
  <si>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</si>
  <si>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</si>
  <si>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</si>
  <si>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</si>
  <si>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</si>
  <si>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</si>
  <si>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</si>
  <si>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</si>
  <si>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</si>
  <si>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</si>
  <si>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</si>
  <si>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</si>
  <si>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</si>
  <si>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</si>
  <si>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</si>
  <si>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</si>
  <si>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</si>
  <si>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</si>
  <si>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</si>
  <si>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</si>
  <si>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</si>
  <si>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</si>
  <si>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</si>
  <si>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</si>
  <si>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</si>
  <si>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</si>
  <si>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</si>
  <si>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</si>
  <si>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</si>
  <si>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</si>
  <si>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</si>
  <si>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</si>
  <si>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</si>
  <si>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</si>
  <si>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</si>
  <si>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</si>
  <si>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</si>
  <si>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</si>
  <si>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</si>
  <si>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</si>
  <si>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</si>
  <si>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</si>
  <si>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</si>
  <si>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</si>
  <si>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</si>
  <si>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</si>
  <si>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</si>
  <si>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</si>
  <si>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</si>
  <si>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</si>
  <si>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</si>
  <si>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</si>
  <si>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</si>
  <si>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</si>
  <si>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</si>
  <si>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</si>
  <si>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</si>
  <si>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</si>
  <si>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</si>
  <si>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</si>
  <si>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</si>
  <si>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</si>
  <si>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</si>
  <si>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</si>
  <si>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</si>
  <si>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</si>
  <si>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</si>
  <si>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</si>
  <si>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</si>
  <si>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</si>
  <si>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</si>
  <si>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</si>
  <si>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</si>
  <si>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</si>
  <si>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</si>
  <si>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</si>
  <si>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</si>
  <si>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</si>
  <si>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</si>
  <si>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</si>
  <si>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</si>
  <si>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</si>
  <si>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</si>
  <si>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</si>
  <si>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</si>
  <si>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</si>
  <si>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</si>
  <si>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</si>
  <si>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</si>
  <si>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</si>
  <si>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</si>
  <si>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</si>
  <si>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</si>
  <si>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</si>
  <si>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</si>
  <si>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</si>
  <si>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</si>
  <si>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</si>
  <si>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</si>
  <si>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</si>
  <si>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</si>
  <si>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</si>
  <si>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</si>
  <si>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</si>
  <si>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</si>
  <si>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</si>
  <si>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</si>
  <si>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</si>
  <si>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</si>
  <si>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</si>
  <si>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</si>
  <si>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</si>
  <si>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</si>
  <si>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</si>
  <si>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</si>
  <si>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</si>
  <si>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</si>
  <si>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</si>
  <si>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</si>
  <si>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</si>
  <si>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</si>
  <si>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</si>
  <si>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</si>
  <si>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</si>
  <si>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</si>
  <si>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</si>
  <si>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</si>
  <si>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</si>
  <si>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</si>
  <si>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</si>
  <si>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</si>
  <si>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</si>
  <si>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</si>
  <si>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</si>
  <si>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</si>
  <si>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</si>
  <si>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</si>
  <si>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</si>
  <si>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</si>
  <si>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</si>
  <si>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</si>
  <si>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</si>
  <si>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</si>
  <si>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</si>
  <si>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</si>
  <si>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</si>
  <si>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</si>
  <si>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</si>
  <si>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</si>
  <si>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</si>
  <si>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</si>
  <si>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</si>
  <si>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</si>
  <si>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</si>
  <si>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</si>
  <si>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</si>
  <si>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</si>
  <si>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</si>
  <si>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</si>
  <si>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</si>
  <si>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</si>
  <si>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</si>
  <si>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</si>
  <si>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</si>
  <si>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</si>
  <si>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</si>
  <si>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</si>
  <si>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</si>
  <si>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</si>
  <si>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</si>
  <si>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</si>
  <si>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</si>
  <si>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</si>
  <si>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</si>
  <si>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</si>
  <si>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</si>
  <si>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</si>
  <si>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</si>
  <si>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</si>
  <si>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</si>
  <si>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</si>
  <si>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</si>
  <si>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</si>
  <si>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</si>
  <si>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</si>
  <si>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</si>
  <si>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</si>
  <si>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</si>
  <si>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</si>
  <si>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</si>
  <si>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</si>
  <si>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</si>
  <si>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</si>
  <si>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</si>
  <si>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</si>
  <si>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</si>
  <si>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</si>
  <si>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</si>
  <si>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</si>
  <si>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</si>
  <si>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</si>
  <si>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</si>
  <si>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</si>
  <si>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</si>
  <si>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</si>
  <si>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</si>
  <si>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</si>
  <si>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</si>
  <si>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</si>
  <si>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</si>
  <si>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</si>
  <si>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</si>
  <si>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</si>
  <si>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</si>
  <si>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</si>
  <si>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</si>
  <si>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</si>
  <si>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</si>
  <si>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</si>
  <si>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</si>
  <si>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</si>
  <si>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</si>
  <si>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</si>
  <si>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</si>
  <si>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</si>
  <si>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</si>
  <si>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</si>
  <si>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</si>
  <si>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</si>
  <si>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</si>
  <si>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</si>
  <si>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</si>
  <si>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</si>
  <si>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</si>
  <si>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</si>
  <si>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</si>
  <si>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</si>
  <si>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</si>
  <si>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</si>
  <si>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</si>
  <si>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</si>
  <si>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</si>
  <si>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</si>
  <si>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</si>
  <si>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</si>
  <si>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</si>
  <si>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</si>
  <si>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</si>
  <si>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</si>
  <si>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</si>
  <si>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</si>
  <si>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</si>
  <si>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</si>
  <si>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</si>
  <si>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</si>
  <si>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</si>
  <si>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</si>
  <si>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</si>
  <si>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</si>
  <si>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</si>
  <si>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</si>
  <si>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</si>
  <si>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</si>
  <si>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</si>
  <si>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</si>
  <si>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</si>
  <si>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</si>
  <si>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</si>
  <si>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</si>
  <si>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</si>
  <si>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</si>
  <si>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</si>
  <si>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</si>
  <si>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</si>
  <si>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</si>
  <si>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</si>
  <si>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</si>
  <si>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</si>
  <si>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</si>
  <si>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</si>
  <si>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</si>
  <si>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</si>
  <si>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</si>
  <si>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</si>
  <si>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</si>
  <si>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</si>
  <si>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</si>
  <si>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</si>
  <si>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</si>
  <si>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</si>
  <si>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</si>
  <si>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</si>
  <si>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</si>
  <si>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</si>
  <si>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</si>
  <si>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</si>
  <si>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</si>
  <si>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</si>
  <si>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</si>
  <si>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</si>
  <si>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</si>
  <si>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</si>
  <si>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</si>
  <si>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</si>
  <si>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</si>
  <si>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</si>
  <si>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</si>
  <si>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</si>
  <si>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</si>
  <si>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</si>
  <si>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</si>
  <si>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</si>
  <si>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</si>
  <si>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</si>
  <si>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</si>
  <si>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</si>
  <si>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</si>
  <si>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</si>
  <si>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</si>
  <si>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</si>
  <si>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</si>
  <si>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</si>
  <si>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</si>
  <si>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</si>
  <si>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</si>
  <si>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</si>
  <si>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</si>
  <si>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</si>
  <si>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</si>
  <si>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</si>
  <si>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</si>
  <si>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</si>
  <si>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</si>
  <si>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</si>
  <si>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</si>
  <si>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</si>
  <si>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</si>
  <si>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</si>
  <si>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</si>
  <si>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</si>
  <si>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</si>
  <si>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</si>
  <si>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</si>
  <si>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</si>
  <si>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</si>
  <si>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</si>
  <si>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</si>
  <si>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</si>
  <si>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</si>
  <si>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</si>
  <si>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</si>
  <si>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</si>
  <si>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</si>
  <si>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</si>
  <si>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</si>
  <si>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</si>
  <si>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</si>
  <si>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</si>
  <si>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</si>
  <si>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</si>
  <si>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</si>
  <si>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</si>
  <si>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</si>
  <si>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</si>
  <si>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</si>
  <si>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</si>
  <si>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</si>
  <si>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</si>
  <si>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</si>
  <si>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</si>
  <si>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</si>
  <si>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</si>
  <si>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</si>
  <si>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</si>
  <si>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</si>
  <si>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</si>
  <si>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</si>
  <si>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</si>
  <si>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</si>
  <si>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</si>
  <si>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</si>
  <si>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</si>
  <si>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</si>
  <si>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</si>
  <si>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</si>
  <si>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</si>
  <si>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</si>
  <si>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</si>
  <si>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</si>
  <si>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</si>
  <si>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</si>
  <si>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</si>
  <si>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</si>
  <si>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</si>
  <si>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</si>
  <si>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</si>
  <si>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</si>
  <si>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</si>
  <si>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</si>
  <si>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</si>
  <si>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</si>
  <si>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</si>
  <si>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</si>
  <si>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</si>
  <si>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</si>
  <si>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</si>
  <si>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</si>
  <si>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</si>
  <si>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</si>
  <si>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</si>
  <si>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</si>
  <si>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</si>
  <si>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</si>
  <si>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</si>
  <si>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</si>
  <si>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</si>
  <si>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</si>
  <si>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</si>
  <si>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</si>
  <si>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</si>
  <si>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</si>
  <si>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</si>
  <si>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</si>
  <si>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</si>
  <si>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</si>
  <si>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</si>
  <si>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</si>
  <si>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</si>
  <si>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</si>
  <si>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</si>
  <si>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</si>
  <si>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</si>
  <si>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</si>
  <si>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</si>
  <si>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</si>
  <si>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</si>
  <si>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</si>
  <si>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</si>
  <si>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</si>
  <si>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</si>
  <si>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</si>
  <si>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</si>
  <si>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</si>
  <si>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</si>
  <si>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</si>
  <si>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</si>
  <si>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</si>
  <si>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</si>
  <si>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</si>
  <si>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</si>
  <si>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</si>
  <si>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</si>
  <si>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</si>
  <si>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</si>
  <si>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</si>
  <si>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</si>
  <si>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</si>
  <si>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</si>
  <si>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</si>
  <si>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</si>
  <si>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</si>
  <si>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</si>
  <si>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</si>
  <si>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</si>
  <si>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</si>
  <si>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</si>
  <si>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</si>
  <si>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</si>
  <si>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</si>
  <si>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</si>
  <si>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</si>
  <si>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</si>
  <si>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</si>
  <si>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</si>
  <si>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</si>
  <si>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</si>
  <si>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</si>
  <si>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</si>
  <si>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</si>
  <si>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</si>
  <si>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</si>
  <si>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</si>
  <si>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</si>
  <si>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</si>
  <si>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</si>
  <si>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</si>
  <si>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</si>
  <si>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</si>
  <si>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</si>
  <si>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</si>
  <si>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</si>
  <si>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</si>
  <si>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</si>
  <si>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</si>
  <si>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</si>
  <si>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</si>
  <si>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</si>
  <si>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</si>
  <si>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</si>
  <si>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</si>
  <si>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</si>
  <si>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</si>
  <si>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</si>
  <si>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</si>
  <si>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</si>
  <si>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</si>
  <si>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</si>
  <si>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</si>
  <si>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</si>
  <si>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</si>
  <si>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</si>
  <si>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</si>
  <si>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</si>
  <si>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</si>
  <si>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</si>
  <si>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</si>
  <si>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</si>
  <si>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</si>
  <si>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</si>
  <si>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</si>
  <si>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</si>
  <si>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</si>
  <si>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</si>
  <si>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</si>
  <si>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</si>
  <si>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</si>
  <si>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</si>
  <si>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</si>
  <si>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</si>
  <si>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</si>
  <si>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</si>
  <si>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</si>
  <si>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</si>
  <si>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</si>
  <si>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</si>
  <si>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</si>
  <si>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</si>
  <si>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</si>
  <si>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</si>
  <si>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</si>
  <si>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</si>
  <si>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</si>
  <si>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</si>
  <si>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</si>
  <si>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</si>
  <si>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</si>
  <si>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</si>
  <si>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</si>
  <si>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</si>
  <si>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</si>
  <si>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</si>
  <si>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</si>
  <si>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</si>
  <si>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</si>
  <si>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</si>
  <si>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</si>
  <si>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</si>
  <si>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</si>
  <si>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</si>
  <si>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</si>
  <si>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</si>
  <si>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</si>
  <si>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</si>
  <si>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</si>
  <si>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</si>
  <si>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</si>
  <si>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</si>
  <si>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</si>
  <si>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</si>
  <si>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</si>
  <si>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</si>
  <si>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</si>
  <si>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</si>
  <si>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</si>
  <si>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</si>
  <si>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</si>
  <si>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</si>
  <si>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</si>
  <si>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</si>
  <si>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</si>
  <si>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</si>
  <si>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</si>
  <si>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</si>
  <si>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</si>
  <si>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</si>
  <si>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</si>
  <si>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</si>
  <si>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</si>
  <si>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</si>
  <si>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</si>
  <si>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</si>
  <si>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</si>
  <si>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</si>
  <si>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</si>
  <si>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</si>
  <si>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</si>
  <si>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</si>
  <si>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</si>
  <si>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</si>
  <si>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</si>
  <si>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</si>
  <si>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</si>
  <si>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</si>
  <si>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</si>
  <si>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</si>
  <si>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</si>
  <si>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</si>
  <si>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</si>
  <si>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</si>
  <si>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</si>
  <si>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</si>
  <si>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</si>
  <si>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</si>
  <si>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</si>
  <si>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</si>
  <si>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</si>
  <si>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</si>
  <si>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</si>
  <si>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</si>
  <si>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</si>
  <si>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</si>
  <si>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</si>
  <si>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</si>
  <si>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</si>
  <si>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</si>
  <si>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</si>
  <si>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</si>
  <si>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</si>
  <si>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</si>
  <si>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</si>
  <si>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</si>
  <si>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</si>
  <si>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</si>
  <si>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</si>
  <si>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</si>
  <si>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</si>
  <si>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</si>
  <si>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</si>
  <si>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</si>
  <si>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</si>
  <si>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</si>
  <si>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</si>
  <si>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</si>
  <si>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</si>
  <si>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</si>
  <si>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</si>
  <si>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</si>
  <si>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</si>
  <si>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</si>
  <si>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</si>
  <si>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</si>
  <si>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</si>
  <si>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</si>
  <si>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</si>
  <si>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</si>
  <si>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</si>
  <si>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</si>
  <si>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</si>
  <si>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</si>
  <si>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</si>
  <si>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</si>
  <si>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</si>
  <si>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</si>
  <si>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</si>
  <si>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</si>
  <si>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</si>
  <si>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</si>
  <si>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</si>
  <si>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</si>
  <si>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</si>
  <si>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</si>
  <si>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</si>
  <si>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</si>
  <si>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</si>
  <si>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</si>
  <si>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</si>
  <si>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</si>
  <si>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</si>
  <si>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</si>
  <si>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</si>
  <si>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</si>
  <si>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</si>
  <si>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</si>
  <si>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</si>
  <si>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</si>
  <si>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</si>
  <si>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</si>
  <si>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</si>
  <si>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</si>
  <si>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</si>
  <si>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</si>
  <si>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</si>
  <si>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</si>
  <si>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</si>
  <si>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</si>
  <si>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</si>
  <si>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</si>
  <si>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</si>
  <si>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</si>
  <si>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</si>
  <si>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</si>
  <si>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</si>
  <si>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</si>
  <si>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</si>
  <si>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</si>
  <si>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</si>
  <si>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</si>
  <si>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</si>
  <si>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</si>
  <si>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</si>
  <si>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</si>
  <si>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</si>
  <si>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</si>
  <si>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</si>
  <si>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</si>
  <si>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</si>
  <si>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</si>
  <si>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</si>
  <si>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</si>
  <si>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</si>
  <si>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</si>
  <si>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</si>
  <si>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</si>
  <si>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</si>
  <si>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</si>
  <si>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</si>
  <si>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</si>
  <si>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</si>
  <si>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</si>
  <si>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</si>
  <si>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</si>
  <si>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</si>
  <si>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</si>
  <si>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</si>
  <si>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</si>
  <si>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</si>
  <si>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</si>
  <si>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</si>
  <si>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</si>
  <si>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</si>
  <si>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</si>
  <si>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</si>
  <si>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</si>
  <si>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</si>
  <si>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</si>
  <si>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</si>
  <si>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</si>
  <si>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</si>
  <si>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</si>
  <si>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</si>
  <si>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</si>
  <si>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</si>
  <si>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</si>
  <si>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</si>
  <si>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</si>
  <si>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</si>
  <si>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</si>
  <si>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</si>
  <si>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</si>
  <si>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</si>
  <si>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</si>
  <si>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</si>
  <si>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</si>
  <si>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</si>
  <si>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</si>
  <si>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</si>
  <si>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</si>
  <si>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</si>
  <si>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</si>
  <si>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</si>
  <si>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</si>
  <si>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</si>
  <si>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</si>
  <si>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</si>
  <si>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</si>
  <si>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</si>
  <si>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</si>
  <si>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</si>
  <si>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</si>
  <si>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</si>
  <si>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</si>
  <si>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</si>
  <si>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</si>
  <si>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</si>
  <si>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</si>
  <si>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</si>
  <si>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</si>
  <si>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</si>
  <si>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</si>
  <si>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</si>
  <si>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</si>
  <si>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</si>
  <si>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</si>
  <si>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</si>
  <si>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</si>
  <si>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</si>
  <si>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</si>
  <si>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</si>
  <si>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</si>
  <si>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</si>
  <si>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</si>
  <si>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</si>
  <si>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</si>
  <si>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</si>
  <si>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</si>
  <si>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</si>
  <si>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</si>
  <si>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</si>
  <si>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</si>
  <si>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</si>
  <si>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</si>
  <si>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</si>
  <si>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</si>
  <si>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</si>
  <si>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</si>
  <si>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</si>
  <si>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</si>
  <si>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</si>
  <si>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</si>
  <si>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</si>
  <si>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</si>
  <si>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</si>
  <si>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</si>
  <si>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</si>
  <si>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</si>
  <si>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</si>
  <si>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</si>
  <si>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</si>
  <si>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</si>
  <si>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</si>
  <si>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</si>
  <si>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</si>
  <si>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</si>
  <si>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</si>
  <si>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</si>
  <si>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</si>
  <si>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</si>
  <si>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</si>
  <si>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</si>
  <si>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</si>
  <si>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</si>
  <si>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</si>
  <si>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</si>
  <si>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</si>
  <si>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</si>
  <si>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</si>
  <si>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</si>
  <si>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</si>
  <si>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</si>
  <si>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</si>
  <si>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</si>
  <si>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</si>
  <si>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</si>
  <si>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</si>
  <si>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</si>
  <si>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</si>
  <si>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</si>
  <si>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</si>
  <si>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</si>
  <si>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</si>
  <si>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</si>
  <si>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</si>
  <si>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</si>
  <si>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</si>
  <si>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</si>
  <si>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</si>
  <si>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</si>
  <si>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</si>
  <si>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</si>
  <si>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</si>
  <si>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</si>
  <si>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</si>
  <si>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</si>
  <si>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</si>
  <si>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</si>
  <si>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</si>
  <si>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</si>
  <si>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</si>
  <si>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</si>
  <si>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</si>
  <si>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</si>
  <si>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</si>
  <si>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</si>
  <si>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</si>
  <si>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</si>
  <si>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</si>
  <si>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</si>
  <si>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</si>
  <si>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</si>
  <si>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</si>
  <si>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</si>
  <si>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</si>
  <si>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</si>
  <si>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</si>
  <si>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</si>
  <si>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</si>
  <si>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</si>
  <si>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</si>
  <si>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</si>
  <si>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</si>
  <si>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</si>
  <si>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</si>
  <si>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</si>
  <si>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</si>
  <si>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</si>
  <si>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</si>
  <si>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</si>
  <si>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</si>
  <si>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</si>
  <si>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</si>
  <si>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</si>
  <si>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</si>
  <si>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</si>
  <si>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</si>
  <si>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</si>
  <si>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</si>
  <si>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</si>
  <si>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</si>
  <si>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</si>
  <si>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</si>
  <si>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</si>
  <si>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</si>
  <si>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</si>
  <si>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</si>
  <si>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</si>
  <si>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</si>
  <si>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</si>
  <si>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</si>
  <si>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</si>
  <si>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</si>
  <si>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</si>
  <si>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</si>
  <si>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</si>
  <si>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</si>
  <si>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</si>
  <si>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</si>
  <si>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</si>
  <si>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</si>
  <si>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</si>
  <si>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</si>
  <si>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</si>
  <si>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</si>
  <si>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</si>
  <si>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</si>
  <si>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</si>
  <si>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</si>
  <si>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</si>
  <si>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</si>
  <si>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</si>
  <si>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</si>
  <si>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</si>
  <si>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</si>
  <si>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</si>
  <si>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</si>
  <si>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</si>
  <si>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</si>
  <si>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</si>
  <si>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</si>
  <si>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</si>
  <si>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</si>
  <si>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</si>
  <si>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</si>
  <si>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</si>
  <si>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</si>
  <si>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</si>
  <si>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</si>
  <si>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</si>
  <si>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</si>
  <si>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</si>
  <si>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</si>
  <si>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</si>
  <si>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</si>
  <si>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</si>
  <si>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</si>
  <si>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</si>
  <si>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</si>
  <si>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</si>
  <si>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</si>
  <si>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</si>
  <si>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</si>
  <si>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</si>
  <si>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</si>
  <si>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</si>
  <si>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</si>
  <si>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</si>
  <si>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</si>
  <si>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</si>
  <si>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</si>
  <si>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</si>
  <si>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</si>
  <si>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</si>
  <si>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</si>
  <si>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</si>
  <si>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</si>
  <si>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</si>
  <si>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</si>
  <si>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</si>
  <si>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</si>
  <si>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</si>
  <si>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</si>
  <si>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</si>
  <si>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</si>
  <si>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</si>
  <si>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</si>
  <si>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</si>
  <si>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</si>
  <si>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</si>
  <si>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</si>
  <si>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</si>
  <si>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</si>
  <si>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</si>
  <si>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</si>
  <si>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</si>
  <si>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</si>
  <si>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</si>
  <si>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</si>
  <si>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</si>
  <si>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</si>
  <si>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</si>
  <si>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</si>
  <si>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</si>
  <si>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</si>
  <si>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</si>
  <si>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</si>
  <si>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</si>
  <si>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</si>
  <si>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</si>
  <si>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</si>
  <si>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</si>
  <si>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</si>
  <si>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</si>
  <si>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</si>
  <si>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</si>
  <si>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</si>
  <si>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</si>
  <si>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</si>
  <si>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</si>
  <si>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</si>
  <si>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</si>
  <si>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</si>
  <si>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</si>
  <si>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</si>
  <si>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</si>
  <si>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</si>
  <si>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</si>
  <si>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</si>
  <si>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</si>
  <si>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</si>
  <si>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</si>
  <si>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</si>
  <si>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</si>
  <si>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</si>
  <si>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</si>
  <si>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</si>
  <si>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</si>
  <si>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</si>
  <si>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</si>
  <si>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</si>
  <si>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</si>
  <si>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</si>
  <si>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</si>
  <si>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</si>
  <si>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</si>
  <si>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</si>
  <si>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</si>
  <si>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</si>
  <si>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</si>
  <si>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</si>
  <si>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</si>
  <si>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</si>
  <si>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</si>
  <si>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</si>
  <si>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</si>
  <si>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</si>
  <si>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</si>
  <si>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</si>
  <si>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</si>
  <si>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</si>
  <si>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</si>
  <si>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</si>
  <si>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</si>
  <si>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</si>
  <si>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</si>
  <si>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</si>
  <si>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</si>
  <si>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</si>
  <si>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</si>
  <si>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</si>
  <si>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</si>
  <si>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</si>
  <si>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</si>
  <si>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</si>
  <si>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</si>
  <si>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</si>
  <si>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</si>
  <si>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</si>
  <si>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</si>
  <si>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</si>
  <si>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</si>
  <si>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</si>
  <si>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</si>
  <si>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</si>
  <si>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</si>
  <si>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</si>
  <si>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</si>
  <si>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</si>
  <si>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</si>
  <si>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</si>
  <si>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</si>
  <si>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</si>
  <si>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</si>
  <si>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</si>
  <si>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</si>
  <si>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</si>
  <si>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</si>
  <si>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</si>
  <si>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</si>
  <si>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</si>
  <si>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</si>
  <si>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</si>
  <si>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</si>
  <si>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</si>
  <si>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</si>
  <si>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</si>
  <si>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</si>
  <si>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</si>
  <si>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</si>
  <si>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</si>
  <si>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</si>
  <si>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</si>
  <si>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</si>
  <si>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</si>
  <si>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</si>
  <si>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</si>
  <si>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</si>
  <si>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</si>
  <si>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</si>
  <si>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</si>
  <si>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</si>
  <si>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</si>
  <si>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</si>
  <si>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</si>
  <si>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</si>
  <si>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</si>
  <si>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</si>
  <si>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</si>
  <si>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</si>
  <si>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</si>
  <si>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</si>
  <si>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</si>
  <si>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</si>
  <si>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</si>
  <si>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</si>
  <si>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</si>
  <si>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</si>
  <si>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</si>
  <si>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</si>
  <si>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</si>
  <si>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</si>
  <si>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</si>
  <si>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</si>
  <si>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</si>
  <si>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</si>
  <si>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</si>
  <si>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</si>
  <si>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</si>
  <si>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</si>
  <si>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</si>
  <si>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</si>
  <si>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</si>
  <si>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</si>
  <si>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</si>
  <si>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</si>
  <si>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</si>
  <si>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</si>
  <si>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</si>
  <si>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</si>
  <si>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</si>
  <si>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</si>
  <si>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</si>
  <si>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</si>
  <si>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</si>
  <si>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</si>
  <si>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</si>
  <si>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</si>
  <si>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</si>
  <si>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</si>
  <si>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</si>
  <si>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</si>
  <si>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</si>
  <si>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</si>
  <si>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</si>
  <si>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</si>
  <si>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</si>
  <si>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</si>
  <si>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</si>
  <si>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</si>
  <si>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</si>
  <si>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</si>
  <si>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</si>
  <si>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</si>
  <si>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</si>
  <si>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</si>
  <si>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</si>
  <si>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</si>
  <si>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</si>
  <si>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</si>
  <si>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</si>
  <si>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</si>
  <si>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</si>
  <si>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</si>
  <si>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</si>
  <si>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</si>
  <si>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</si>
  <si>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</si>
  <si>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</si>
  <si>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</si>
  <si>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</si>
  <si>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</si>
  <si>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</si>
  <si>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</si>
  <si>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</si>
  <si>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</si>
  <si>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</si>
  <si>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</si>
  <si>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</si>
  <si>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</si>
  <si>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</si>
  <si>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</si>
  <si>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</si>
  <si>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</si>
  <si>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</si>
  <si>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</si>
  <si>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</si>
  <si>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</si>
  <si>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</si>
  <si>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</si>
  <si>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</si>
  <si>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</si>
  <si>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</si>
  <si>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</si>
  <si>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</si>
  <si>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</si>
  <si>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</si>
  <si>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</si>
  <si>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</si>
  <si>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</si>
  <si>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</si>
  <si>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</si>
  <si>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</si>
  <si>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</si>
  <si>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</si>
  <si>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</si>
  <si>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</si>
  <si>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</si>
  <si>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</si>
  <si>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</si>
  <si>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</si>
  <si>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</si>
  <si>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</si>
  <si>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</si>
  <si>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</si>
  <si>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</si>
  <si>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</si>
  <si>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</si>
  <si>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</si>
  <si>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</si>
  <si>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</si>
  <si>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</si>
  <si>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</si>
  <si>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</si>
  <si>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</si>
  <si>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</si>
  <si>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</si>
  <si>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</si>
  <si>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</si>
  <si>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</si>
  <si>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</si>
  <si>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</si>
  <si>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</si>
  <si>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</si>
  <si>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</si>
  <si>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</si>
  <si>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</si>
  <si>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</si>
  <si>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</si>
  <si>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</si>
  <si>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</si>
  <si>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</si>
  <si>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</si>
  <si>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</si>
  <si>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</si>
  <si>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</si>
  <si>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</si>
  <si>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</si>
  <si>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</si>
  <si>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</si>
  <si>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</si>
  <si>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</si>
  <si>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</si>
  <si>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</si>
  <si>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</si>
  <si>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</si>
  <si>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</si>
  <si>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</si>
  <si>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</si>
  <si>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</si>
  <si>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</si>
  <si>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</si>
  <si>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</si>
  <si>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</si>
  <si>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</si>
  <si>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</si>
  <si>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</si>
  <si>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</si>
  <si>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</si>
  <si>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</si>
  <si>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</si>
  <si>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</si>
  <si>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</si>
  <si>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</si>
  <si>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</si>
  <si>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</si>
  <si>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</si>
  <si>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</si>
  <si>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</si>
  <si>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</si>
  <si>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</si>
  <si>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</si>
  <si>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</si>
  <si>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</si>
  <si>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</si>
  <si>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</si>
  <si>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</si>
  <si>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</si>
  <si>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</si>
  <si>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</si>
  <si>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</si>
  <si>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</si>
  <si>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</si>
  <si>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</si>
  <si>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</si>
  <si>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</si>
  <si>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</si>
  <si>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</si>
  <si>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</si>
  <si>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</si>
  <si>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</si>
  <si>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</si>
  <si>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</si>
  <si>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</si>
  <si>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</si>
  <si>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</si>
  <si>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</si>
  <si>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</si>
  <si>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</si>
  <si>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</si>
  <si>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</si>
  <si>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</si>
  <si>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</si>
  <si>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</si>
  <si>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</si>
  <si>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</si>
  <si>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</si>
  <si>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</si>
  <si>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</si>
  <si>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</si>
  <si>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</si>
  <si>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</si>
  <si>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</si>
  <si>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</si>
  <si>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</si>
  <si>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</si>
  <si>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</si>
  <si>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</si>
  <si>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</si>
  <si>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</si>
  <si>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</si>
  <si>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</si>
  <si>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</si>
  <si>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</si>
  <si>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</si>
  <si>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</si>
  <si>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</si>
  <si>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</si>
  <si>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</si>
  <si>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</si>
  <si>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</si>
  <si>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</si>
  <si>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</si>
  <si>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</si>
  <si>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</si>
  <si>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</si>
  <si>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</si>
  <si>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</si>
  <si>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</si>
  <si>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</si>
  <si>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</si>
  <si>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</si>
  <si>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</si>
  <si>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</si>
  <si>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</si>
  <si>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</si>
  <si>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</si>
  <si>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</si>
  <si>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</si>
  <si>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</si>
  <si>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</si>
  <si>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</si>
  <si>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</si>
  <si>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</si>
  <si>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</si>
  <si>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</si>
  <si>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</si>
  <si>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</si>
  <si>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</si>
  <si>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</si>
  <si>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</si>
  <si>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</si>
  <si>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</si>
  <si>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</si>
  <si>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</si>
  <si>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</si>
  <si>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</si>
  <si>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</si>
  <si>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</si>
  <si>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</si>
  <si>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</si>
  <si>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</si>
  <si>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</si>
  <si>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</si>
  <si>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</si>
  <si>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</si>
  <si>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</si>
  <si>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</si>
  <si>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</si>
  <si>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</si>
  <si>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</si>
  <si>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</si>
  <si>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</si>
  <si>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</si>
  <si>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</si>
  <si>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</si>
  <si>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</si>
  <si>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</si>
  <si>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</si>
  <si>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</si>
  <si>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</si>
  <si>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</si>
  <si>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</si>
  <si>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</si>
  <si>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</si>
  <si>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</si>
  <si>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</si>
  <si>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</si>
  <si>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</si>
  <si>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</si>
  <si>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</si>
  <si>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</si>
  <si>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</si>
  <si>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</si>
  <si>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</si>
  <si>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</si>
  <si>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</si>
  <si>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</si>
  <si>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</si>
  <si>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</si>
  <si>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</si>
  <si>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</si>
  <si>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</si>
  <si>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</si>
  <si>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</si>
  <si>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</si>
  <si>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</si>
  <si>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</si>
  <si>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</si>
  <si>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</si>
  <si>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</si>
  <si>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</si>
  <si>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</si>
  <si>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</si>
  <si>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</si>
  <si>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</si>
  <si>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</si>
  <si>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</si>
  <si>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</si>
  <si>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</si>
  <si>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</si>
  <si>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</si>
  <si>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</si>
  <si>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</si>
  <si>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</si>
  <si>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</si>
  <si>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</si>
  <si>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</si>
  <si>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</si>
  <si>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</si>
  <si>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</si>
  <si>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</si>
  <si>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</si>
  <si>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</si>
  <si>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</si>
  <si>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</si>
  <si>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</si>
  <si>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</si>
  <si>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</si>
  <si>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</si>
  <si>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</si>
  <si>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</si>
  <si>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</si>
  <si>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</si>
  <si>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</si>
  <si>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</si>
  <si>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</si>
  <si>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</si>
  <si>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</si>
  <si>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</si>
  <si>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</si>
  <si>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</si>
  <si>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</si>
  <si>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</si>
  <si>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</si>
  <si>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</si>
  <si>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</si>
  <si>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</si>
  <si>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</si>
  <si>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</si>
  <si>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</si>
  <si>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</si>
  <si>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</si>
  <si>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</si>
  <si>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</si>
  <si>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</si>
  <si>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</si>
  <si>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</si>
  <si>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</si>
  <si>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</si>
  <si>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</si>
  <si>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</si>
  <si>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</si>
  <si>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</si>
  <si>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</si>
  <si>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</si>
  <si>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</si>
  <si>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</si>
  <si>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</si>
  <si>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</si>
  <si>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</si>
  <si>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</si>
  <si>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</si>
  <si>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</si>
  <si>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</si>
  <si>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</si>
  <si>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</si>
  <si>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</si>
  <si>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</si>
  <si>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</si>
  <si>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</si>
  <si>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</si>
  <si>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</si>
  <si>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</si>
  <si>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</si>
  <si>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</si>
  <si>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</si>
  <si>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</si>
  <si>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</si>
  <si>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</si>
  <si>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</si>
  <si>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</si>
  <si>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</si>
  <si>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</si>
  <si>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</si>
  <si>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</si>
  <si>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</si>
  <si>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</si>
  <si>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</si>
  <si>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</si>
  <si>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</si>
  <si>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</si>
  <si>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</si>
  <si>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</si>
  <si>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</si>
  <si>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</si>
  <si>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</si>
  <si>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</si>
  <si>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</si>
  <si>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</si>
  <si>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</si>
  <si>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</si>
  <si>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</si>
  <si>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</si>
  <si>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</si>
  <si>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</si>
  <si>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</si>
  <si>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</si>
  <si>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</si>
  <si>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</si>
  <si>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</si>
  <si>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</si>
  <si>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</si>
  <si>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</si>
  <si>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</si>
  <si>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</si>
  <si>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</si>
  <si>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</si>
  <si>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</si>
  <si>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</si>
  <si>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</si>
  <si>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</si>
  <si>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</si>
  <si>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</si>
  <si>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</si>
  <si>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</si>
  <si>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</si>
  <si>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</si>
  <si>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</si>
  <si>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</si>
  <si>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</si>
  <si>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</si>
  <si>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</si>
  <si>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</si>
  <si>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</si>
  <si>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</si>
  <si>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</si>
  <si>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</si>
  <si>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</si>
  <si>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</si>
  <si>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</si>
  <si>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</si>
  <si>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</si>
  <si>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</si>
  <si>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</si>
  <si>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</si>
  <si>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</si>
  <si>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</si>
  <si>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</si>
  <si>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</si>
  <si>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</si>
  <si>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</si>
  <si>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</si>
  <si>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</si>
  <si>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</si>
  <si>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</si>
  <si>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</si>
  <si>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</si>
  <si>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</si>
  <si>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</si>
  <si>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</si>
  <si>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</si>
  <si>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</si>
  <si>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</si>
  <si>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</si>
  <si>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</si>
  <si>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</si>
  <si>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</si>
  <si>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</si>
  <si>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</si>
  <si>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</si>
  <si>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</si>
  <si>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</si>
  <si>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</si>
  <si>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</si>
  <si>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</si>
  <si>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</si>
  <si>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</si>
  <si>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</si>
  <si>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</si>
  <si>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</si>
  <si>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</si>
  <si>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</si>
  <si>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</si>
  <si>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</si>
  <si>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</si>
  <si>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</si>
  <si>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</si>
  <si>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</si>
  <si>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</si>
  <si>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</si>
  <si>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</si>
  <si>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</si>
  <si>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</si>
  <si>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</si>
  <si>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</si>
  <si>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</si>
  <si>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</si>
  <si>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</si>
  <si>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</si>
  <si>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</si>
  <si>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</si>
  <si>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</si>
  <si>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</si>
  <si>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</si>
  <si>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</si>
  <si>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</si>
  <si>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</si>
  <si>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</si>
  <si>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</si>
  <si>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</si>
  <si>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</si>
  <si>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</si>
  <si>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</si>
  <si>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</si>
  <si>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</si>
  <si>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</si>
  <si>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</si>
  <si>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</si>
  <si>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</si>
  <si>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</si>
  <si>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</si>
  <si>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</si>
  <si>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</si>
  <si>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</si>
  <si>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</si>
  <si>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</si>
  <si>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</si>
  <si>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</si>
  <si>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</si>
  <si>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</si>
  <si>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</si>
  <si>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</si>
  <si>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</si>
  <si>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</si>
  <si>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</si>
  <si>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</si>
  <si>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</si>
  <si>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</si>
  <si>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</si>
  <si>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</si>
  <si>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</si>
  <si>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</si>
  <si>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</si>
  <si>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</si>
  <si>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</si>
  <si>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</si>
  <si>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</si>
  <si>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</si>
  <si>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</si>
  <si>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</si>
  <si>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</si>
  <si>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</si>
  <si>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</si>
  <si>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</si>
  <si>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</si>
  <si>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</si>
  <si>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</si>
  <si>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</si>
  <si>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</si>
  <si>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</si>
  <si>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</si>
  <si>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</si>
  <si>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</si>
  <si>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</si>
  <si>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</si>
  <si>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</si>
  <si>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</si>
  <si>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</si>
  <si>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</si>
  <si>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</si>
  <si>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</si>
  <si>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</si>
  <si>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</si>
  <si>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</si>
  <si>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</si>
  <si>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</si>
  <si>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</si>
  <si>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</si>
  <si>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</si>
  <si>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</si>
  <si>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</si>
  <si>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</si>
  <si>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</si>
  <si>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</si>
  <si>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</si>
  <si>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</si>
  <si>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</si>
  <si>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</si>
  <si>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</si>
  <si>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</si>
  <si>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</si>
  <si>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</si>
  <si>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</si>
  <si>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</si>
  <si>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</si>
  <si>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</si>
  <si>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</si>
  <si>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</si>
  <si>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</si>
  <si>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</si>
  <si>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</si>
  <si>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</si>
  <si>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</si>
  <si>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</si>
  <si>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</si>
  <si>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</si>
  <si>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</si>
  <si>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</si>
  <si>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</si>
  <si>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</si>
  <si>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</si>
  <si>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</si>
  <si>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</si>
  <si>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</si>
  <si>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</si>
  <si>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</si>
  <si>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</si>
  <si>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</si>
  <si>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</si>
  <si>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</si>
  <si>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</si>
  <si>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</si>
  <si>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</si>
  <si>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</si>
  <si>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</si>
  <si>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</si>
  <si>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</si>
  <si>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</si>
  <si>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</si>
  <si>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</si>
  <si>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</si>
  <si>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</si>
  <si>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</si>
  <si>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</si>
  <si>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</si>
  <si>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</si>
  <si>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</si>
  <si>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</si>
  <si>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</si>
  <si>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</si>
  <si>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</si>
  <si>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</si>
  <si>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</si>
  <si>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</si>
  <si>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</si>
  <si>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</si>
  <si>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</si>
  <si>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</si>
  <si>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</si>
  <si>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</si>
  <si>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</si>
  <si>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</si>
  <si>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</si>
  <si>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</si>
  <si>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</si>
  <si>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</si>
  <si>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</si>
  <si>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</si>
  <si>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</si>
  <si>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</si>
  <si>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</si>
  <si>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</si>
  <si>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</si>
  <si>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</si>
  <si>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</si>
  <si>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</si>
  <si>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</si>
  <si>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</si>
  <si>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</si>
  <si>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</si>
  <si>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</si>
  <si>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</si>
  <si>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</si>
  <si>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</si>
  <si>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</si>
  <si>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</si>
  <si>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</si>
  <si>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</si>
  <si>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</si>
  <si>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</si>
  <si>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</si>
  <si>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</si>
  <si>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</si>
  <si>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</si>
  <si>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</si>
  <si>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</si>
  <si>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</si>
  <si>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</si>
  <si>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</si>
  <si>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</si>
  <si>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</si>
  <si>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</si>
  <si>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</si>
  <si>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</si>
  <si>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</si>
  <si>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</si>
  <si>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</si>
  <si>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</si>
  <si>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</si>
  <si>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</si>
  <si>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</si>
  <si>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</si>
  <si>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</si>
  <si>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</si>
  <si>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</si>
  <si>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</si>
  <si>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</si>
  <si>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</si>
  <si>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</si>
  <si>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</si>
  <si>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</si>
  <si>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</si>
  <si>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</si>
  <si>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</si>
  <si>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</si>
  <si>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</si>
  <si>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</si>
  <si>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</si>
  <si>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</si>
  <si>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</si>
  <si>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</si>
  <si>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</si>
  <si>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</si>
  <si>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</si>
  <si>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</si>
  <si>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</si>
  <si>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</si>
  <si>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</si>
  <si>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</si>
  <si>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</si>
  <si>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</si>
  <si>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</si>
  <si>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</si>
  <si>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</si>
  <si>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</si>
  <si>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</si>
  <si>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</si>
  <si>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</si>
  <si>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</si>
  <si>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</si>
  <si>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</si>
  <si>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</si>
  <si>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</si>
  <si>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</si>
  <si>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</si>
  <si>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</si>
  <si>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</si>
  <si>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</si>
  <si>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</si>
  <si>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</si>
  <si>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</si>
  <si>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</si>
  <si>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</si>
  <si>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</si>
  <si>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</si>
  <si>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</si>
  <si>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</si>
  <si>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</si>
  <si>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</si>
  <si>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</si>
  <si>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</si>
  <si>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</si>
  <si>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</si>
  <si>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</si>
  <si>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</si>
  <si>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</si>
  <si>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</si>
  <si>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</si>
  <si>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</si>
  <si>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</si>
  <si>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</si>
  <si>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</si>
  <si>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</si>
  <si>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</si>
  <si>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</si>
  <si>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</si>
  <si>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</si>
  <si>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</si>
  <si>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</si>
  <si>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</si>
  <si>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</si>
  <si>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</si>
  <si>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</si>
  <si>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</si>
  <si>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</si>
  <si>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</si>
  <si>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</si>
  <si>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</si>
  <si>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</si>
  <si>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</si>
  <si>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</si>
  <si>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</si>
  <si>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</si>
  <si>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</si>
  <si>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</si>
  <si>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</si>
  <si>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</si>
  <si>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</si>
  <si>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</si>
  <si>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</si>
  <si>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</si>
  <si>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</si>
  <si>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</si>
  <si>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</si>
  <si>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</si>
  <si>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</si>
  <si>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</si>
  <si>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</si>
  <si>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</si>
  <si>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</si>
  <si>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</si>
  <si>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</si>
  <si>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</si>
  <si>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</si>
  <si>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</si>
  <si>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</si>
  <si>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</si>
  <si>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</si>
  <si>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</si>
  <si>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</si>
  <si>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</si>
  <si>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</si>
  <si>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</si>
  <si>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</si>
  <si>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</si>
  <si>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</si>
  <si>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</si>
  <si>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</si>
  <si>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</si>
  <si>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</si>
  <si>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</si>
  <si>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</si>
  <si>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</si>
  <si>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</si>
  <si>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</si>
  <si>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</si>
  <si>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</si>
  <si>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</si>
  <si>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</si>
  <si>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</si>
  <si>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</si>
  <si>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</si>
  <si>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</si>
  <si>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</si>
  <si>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</si>
  <si>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</si>
  <si>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</si>
  <si>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</si>
  <si>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</si>
  <si>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</si>
  <si>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</si>
  <si>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</si>
  <si>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</si>
  <si>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</si>
  <si>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</si>
  <si>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</si>
  <si>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</si>
  <si>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</si>
  <si>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</si>
  <si>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</si>
  <si>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</si>
  <si>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</si>
  <si>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</si>
  <si>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</si>
  <si>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</si>
  <si>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</si>
  <si>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</si>
  <si>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</si>
  <si>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</si>
  <si>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</si>
  <si>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</si>
  <si>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</si>
  <si>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</si>
  <si>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</si>
  <si>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</si>
  <si>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</si>
  <si>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</si>
  <si>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</si>
  <si>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</si>
  <si>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</si>
  <si>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</si>
  <si>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</si>
  <si>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</si>
  <si>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</si>
  <si>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</si>
  <si>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</si>
  <si>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</si>
  <si>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</si>
  <si>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</si>
  <si>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</si>
  <si>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</si>
  <si>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</si>
  <si>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</si>
  <si>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</si>
  <si>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</si>
  <si>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</si>
  <si>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</si>
  <si>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</si>
  <si>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</si>
  <si>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</si>
  <si>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</si>
  <si>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</si>
  <si>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</si>
  <si>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</si>
  <si>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</si>
  <si>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</si>
  <si>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</si>
  <si>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</si>
  <si>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</si>
  <si>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</si>
  <si>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</si>
  <si>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</si>
  <si>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</si>
  <si>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</si>
  <si>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</si>
  <si>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</si>
  <si>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</si>
  <si>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</si>
  <si>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</si>
  <si>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</si>
  <si>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</si>
  <si>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</si>
  <si>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</si>
  <si>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</si>
  <si>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</si>
  <si>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</si>
  <si>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</si>
  <si>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</si>
  <si>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</si>
  <si>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</si>
  <si>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</si>
  <si>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</si>
  <si>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</si>
  <si>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</si>
  <si>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</si>
  <si>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</si>
  <si>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</si>
  <si>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</si>
  <si>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</si>
  <si>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</si>
  <si>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</si>
  <si>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</si>
  <si>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</si>
  <si>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</si>
  <si>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</si>
  <si>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</si>
  <si>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</si>
  <si>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</si>
  <si>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</si>
  <si>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</si>
  <si>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</si>
  <si>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</si>
  <si>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</si>
  <si>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</si>
  <si>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</si>
  <si>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</si>
  <si>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</si>
  <si>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</si>
  <si>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</si>
  <si>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</si>
  <si>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</si>
  <si>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</si>
  <si>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</si>
  <si>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</si>
  <si>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</si>
  <si>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</si>
  <si>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</si>
  <si>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</si>
  <si>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</si>
  <si>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</si>
  <si>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</si>
  <si>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</si>
  <si>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</si>
  <si>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</si>
  <si>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</si>
  <si>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</si>
  <si>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</si>
  <si>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</si>
  <si>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</si>
  <si>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</si>
  <si>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</si>
  <si>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</si>
  <si>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</si>
  <si>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</si>
  <si>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</si>
  <si>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</si>
  <si>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</si>
  <si>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</si>
  <si>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</si>
  <si>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</si>
  <si>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</si>
  <si>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</si>
  <si>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</si>
  <si>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</si>
  <si>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</si>
  <si>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</si>
  <si>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</si>
  <si>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</si>
  <si>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</si>
  <si>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</si>
  <si>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</si>
  <si>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</si>
  <si>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</si>
  <si>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</si>
  <si>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</si>
  <si>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</si>
  <si>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</si>
  <si>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</si>
  <si>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</si>
  <si>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</si>
  <si>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</si>
  <si>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</si>
  <si>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</si>
  <si>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</si>
  <si>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</si>
  <si>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</si>
  <si>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</si>
  <si>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</si>
  <si>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</si>
  <si>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</si>
  <si>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</si>
  <si>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</si>
  <si>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</si>
  <si>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</si>
  <si>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</si>
  <si>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</si>
  <si>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</si>
  <si>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</si>
  <si>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</si>
  <si>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</si>
  <si>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</si>
  <si>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</si>
  <si>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</si>
  <si>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</si>
  <si>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</si>
  <si>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</si>
  <si>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</si>
  <si>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</si>
  <si>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</si>
  <si>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</si>
  <si>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</si>
  <si>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</si>
  <si>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</si>
  <si>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</si>
  <si>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</si>
  <si>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</si>
  <si>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</si>
  <si>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</si>
  <si>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</si>
  <si>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</si>
  <si>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</si>
  <si>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</si>
  <si>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</si>
  <si>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</si>
  <si>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</si>
  <si>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</si>
  <si>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</si>
  <si>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</si>
  <si>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</si>
  <si>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</si>
  <si>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</si>
  <si>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</si>
  <si>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</si>
  <si>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</si>
  <si>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</si>
  <si>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</si>
  <si>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</si>
  <si>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</si>
  <si>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</si>
  <si>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</si>
  <si>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</si>
  <si>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</si>
  <si>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</si>
  <si>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</si>
  <si>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</si>
  <si>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</si>
  <si>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</si>
  <si>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</si>
  <si>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</si>
  <si>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</si>
  <si>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</si>
  <si>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</si>
  <si>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</si>
  <si>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</si>
  <si>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</si>
  <si>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</si>
  <si>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</si>
  <si>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</si>
  <si>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</si>
  <si>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</si>
  <si>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</si>
  <si>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</si>
  <si>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</si>
  <si>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</si>
  <si>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</si>
  <si>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</si>
  <si>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</si>
  <si>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</si>
  <si>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</si>
  <si>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</si>
  <si>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</si>
  <si>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</si>
  <si>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</si>
  <si>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</si>
  <si>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</si>
  <si>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</si>
  <si>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</si>
  <si>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</si>
  <si>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</si>
  <si>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</si>
  <si>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</si>
  <si>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</si>
  <si>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</si>
  <si>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</si>
  <si>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</si>
  <si>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</si>
  <si>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</si>
  <si>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</si>
  <si>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</si>
  <si>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</si>
  <si>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</si>
  <si>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</si>
  <si>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</si>
  <si>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</si>
  <si>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</si>
  <si>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</si>
  <si>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</si>
  <si>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</si>
  <si>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</si>
  <si>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</si>
  <si>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</si>
  <si>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</si>
  <si>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</si>
  <si>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</si>
  <si>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</si>
  <si>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</si>
  <si>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</si>
  <si>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</si>
  <si>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</si>
  <si>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</si>
  <si>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</si>
  <si>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</si>
  <si>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</si>
  <si>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</si>
  <si>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</si>
  <si>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</si>
  <si>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</si>
  <si>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</si>
  <si>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</si>
  <si>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</si>
  <si>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</si>
  <si>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</si>
  <si>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</si>
  <si>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</si>
  <si>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</si>
  <si>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</si>
  <si>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</si>
  <si>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</si>
  <si>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</si>
  <si>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</si>
  <si>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</si>
  <si>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</si>
  <si>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</si>
  <si>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</si>
  <si>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</si>
  <si>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</si>
  <si>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</si>
  <si>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</si>
  <si>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</si>
  <si>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</si>
  <si>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</si>
  <si>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</si>
  <si>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</si>
  <si>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</si>
  <si>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</si>
  <si>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</si>
  <si>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</si>
  <si>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</si>
  <si>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</si>
  <si>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</si>
  <si>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</si>
  <si>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</si>
  <si>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</si>
  <si>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</si>
  <si>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</si>
  <si>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</si>
  <si>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</si>
  <si>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</si>
  <si>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</si>
  <si>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</si>
  <si>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</si>
  <si>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</si>
  <si>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</si>
  <si>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</si>
  <si>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</si>
  <si>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</si>
  <si>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</si>
  <si>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</si>
  <si>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</si>
  <si>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</si>
  <si>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</si>
  <si>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</si>
  <si>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</si>
  <si>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</si>
  <si>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</si>
  <si>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</si>
  <si>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</si>
  <si>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</si>
  <si>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</si>
  <si>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</si>
  <si>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</si>
  <si>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</si>
  <si>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</si>
  <si>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</si>
  <si>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</si>
  <si>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</si>
  <si>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</si>
  <si>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</si>
  <si>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</si>
  <si>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</si>
  <si>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</si>
  <si>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</si>
  <si>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</si>
  <si>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</si>
  <si>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</si>
  <si>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</si>
  <si>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</si>
  <si>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</si>
  <si>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</si>
  <si>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</si>
  <si>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</si>
  <si>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</si>
  <si>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</si>
  <si>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</si>
  <si>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</si>
  <si>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</si>
  <si>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</si>
  <si>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</si>
  <si>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</si>
  <si>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</si>
  <si>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</si>
  <si>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</si>
  <si>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</si>
  <si>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</si>
  <si>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</si>
  <si>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</si>
  <si>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</si>
  <si>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</si>
  <si>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</si>
  <si>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</si>
  <si>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</si>
  <si>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</si>
  <si>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</si>
  <si>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</si>
  <si>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</si>
  <si>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</si>
  <si>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</si>
  <si>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</si>
  <si>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</si>
  <si>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</si>
  <si>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</si>
  <si>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</si>
  <si>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</si>
  <si>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</si>
  <si>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</si>
  <si>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</si>
  <si>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</si>
  <si>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</si>
  <si>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</si>
  <si>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</si>
  <si>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</si>
  <si>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</si>
  <si>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</si>
  <si>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</si>
  <si>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</si>
  <si>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</si>
  <si>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</si>
  <si>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</si>
  <si>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</si>
  <si>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</si>
  <si>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</si>
  <si>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</si>
  <si>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</si>
  <si>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</si>
  <si>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</si>
  <si>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</si>
  <si>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</si>
  <si>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</si>
  <si>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</si>
  <si>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</si>
  <si>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</si>
  <si>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</si>
  <si>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</si>
  <si>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</si>
  <si>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</si>
  <si>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</si>
  <si>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</si>
  <si>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</si>
  <si>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</si>
  <si>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</si>
  <si>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</si>
  <si>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</si>
  <si>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</si>
  <si>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</si>
  <si>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</si>
  <si>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</si>
  <si>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</si>
  <si>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</si>
  <si>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</si>
  <si>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</si>
  <si>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</si>
  <si>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</si>
  <si>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</si>
  <si>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</si>
  <si>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</si>
  <si>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</si>
  <si>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</si>
  <si>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</si>
  <si>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</si>
  <si>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</si>
  <si>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</si>
  <si>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</si>
  <si>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</si>
  <si>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</si>
  <si>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</si>
  <si>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</si>
  <si>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</si>
  <si>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</si>
  <si>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</si>
  <si>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</si>
  <si>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</si>
  <si>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</si>
  <si>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</si>
  <si>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</si>
  <si>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</si>
  <si>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</si>
  <si>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</si>
  <si>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</si>
  <si>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</si>
  <si>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</si>
  <si>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</si>
  <si>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</si>
  <si>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</si>
  <si>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</si>
  <si>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</si>
  <si>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</si>
  <si>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</si>
  <si>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</si>
  <si>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</si>
  <si>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</si>
  <si>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</si>
  <si>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</si>
  <si>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</si>
  <si>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</si>
  <si>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</si>
  <si>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</si>
  <si>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</si>
  <si>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</si>
  <si>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</si>
  <si>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</si>
  <si>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</si>
  <si>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</si>
  <si>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</si>
  <si>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</si>
  <si>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</si>
  <si>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</si>
  <si>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</si>
  <si>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</si>
  <si>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</si>
  <si>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</si>
  <si>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</si>
  <si>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</si>
  <si>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</si>
  <si>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</si>
  <si>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</si>
  <si>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</si>
  <si>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</si>
  <si>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</si>
  <si>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</si>
  <si>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</si>
  <si>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</si>
  <si>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</si>
  <si>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</si>
  <si>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</si>
  <si>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</si>
  <si>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</si>
  <si>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</si>
  <si>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</si>
  <si>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</si>
  <si>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</si>
  <si>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</si>
  <si>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</si>
  <si>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</si>
  <si>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</si>
  <si>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</si>
  <si>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</si>
  <si>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</si>
  <si>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</si>
  <si>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</si>
  <si>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</si>
  <si>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</si>
  <si>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</si>
  <si>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</si>
  <si>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</si>
  <si>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</si>
  <si>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</si>
  <si>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</si>
  <si>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</si>
  <si>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</si>
  <si>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</si>
  <si>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</si>
  <si>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</si>
  <si>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</si>
  <si>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</si>
  <si>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</si>
  <si>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</si>
  <si>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</si>
  <si>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</si>
  <si>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</si>
  <si>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</si>
  <si>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</si>
  <si>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</si>
  <si>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</si>
  <si>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</si>
  <si>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</si>
  <si>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</si>
  <si>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</si>
  <si>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</si>
  <si>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</si>
  <si>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</si>
  <si>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</si>
  <si>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</si>
  <si>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</si>
  <si>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</si>
  <si>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</si>
  <si>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</si>
  <si>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</si>
  <si>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</si>
  <si>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</si>
  <si>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</si>
  <si>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</si>
  <si>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</si>
  <si>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</si>
  <si>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</si>
  <si>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</si>
  <si>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</si>
  <si>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</si>
  <si>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</si>
  <si>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</si>
  <si>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</si>
  <si>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</si>
  <si>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</si>
  <si>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</si>
  <si>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</si>
  <si>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</si>
  <si>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</si>
  <si>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</si>
  <si>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</si>
  <si>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</si>
  <si>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</si>
  <si>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</si>
  <si>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</si>
  <si>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</si>
  <si>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</si>
  <si>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</si>
  <si>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</si>
  <si>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</si>
  <si>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</si>
  <si>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</si>
  <si>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</si>
  <si>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</si>
  <si>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</si>
  <si>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</si>
  <si>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</si>
  <si>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</si>
  <si>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</si>
  <si>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</si>
  <si>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</si>
  <si>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</si>
  <si>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</si>
  <si>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</si>
  <si>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</si>
  <si>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</si>
  <si>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</si>
  <si>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</si>
  <si>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</si>
  <si>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</si>
  <si>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</si>
  <si>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</si>
  <si>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</si>
  <si>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</si>
  <si>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</si>
  <si>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</si>
  <si>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</si>
  <si>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</si>
  <si>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</si>
  <si>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</si>
  <si>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</si>
  <si>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</si>
  <si>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</si>
  <si>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</si>
  <si>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</si>
  <si>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</si>
  <si>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</si>
  <si>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</si>
  <si>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</si>
  <si>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</si>
  <si>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</si>
  <si>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</si>
  <si>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</si>
  <si>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</si>
  <si>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</si>
  <si>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</si>
  <si>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</si>
  <si>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</si>
  <si>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</si>
  <si>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</si>
  <si>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</si>
  <si>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</si>
  <si>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</si>
  <si>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</si>
  <si>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</si>
  <si>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</si>
  <si>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</si>
  <si>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</si>
  <si>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</si>
  <si>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</si>
  <si>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</si>
  <si>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</si>
  <si>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</si>
  <si>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</si>
  <si>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</si>
  <si>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</si>
  <si>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</si>
  <si>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</si>
  <si>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</si>
  <si>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</si>
  <si>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</si>
  <si>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</si>
  <si>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</si>
  <si>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</si>
  <si>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</si>
  <si>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</si>
  <si>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</si>
  <si>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</si>
  <si>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</si>
  <si>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</si>
  <si>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</si>
  <si>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</si>
  <si>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</si>
  <si>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</si>
  <si>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</si>
  <si>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</si>
  <si>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</si>
  <si>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</si>
  <si>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</si>
  <si>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</si>
  <si>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</si>
  <si>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</si>
  <si>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</si>
  <si>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</si>
  <si>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</si>
  <si>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</si>
  <si>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</si>
  <si>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</si>
  <si>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</si>
  <si>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</si>
  <si>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</si>
  <si>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</si>
  <si>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</si>
  <si>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</si>
  <si>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</si>
  <si>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</si>
  <si>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</si>
  <si>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</si>
  <si>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</si>
  <si>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</si>
  <si>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</si>
  <si>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</si>
  <si>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</si>
  <si>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</si>
  <si>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</si>
  <si>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</si>
  <si>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</si>
  <si>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</si>
  <si>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</si>
  <si>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</si>
  <si>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</si>
  <si>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</si>
  <si>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</si>
  <si>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</si>
  <si>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</si>
  <si>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</si>
  <si>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</si>
  <si>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</si>
  <si>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</si>
  <si>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</si>
  <si>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</si>
  <si>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</si>
  <si>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</si>
  <si>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</si>
  <si>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</si>
  <si>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</si>
  <si>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</si>
  <si>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</si>
  <si>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</si>
  <si>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</si>
  <si>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</si>
  <si>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</si>
  <si>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</si>
  <si>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</si>
  <si>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</si>
  <si>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</si>
  <si>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</si>
  <si>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</si>
  <si>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</si>
  <si>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</si>
  <si>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</si>
  <si>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</si>
  <si>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</si>
  <si>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</si>
  <si>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</si>
  <si>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</si>
  <si>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</si>
  <si>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</si>
  <si>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</si>
  <si>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</si>
  <si>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</si>
  <si>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</si>
  <si>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</si>
  <si>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</si>
  <si>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</si>
  <si>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</si>
  <si>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</si>
  <si>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</si>
  <si>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</si>
  <si>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</si>
  <si>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</si>
  <si>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</si>
  <si>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</si>
  <si>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</si>
  <si>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</si>
  <si>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</si>
  <si>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</si>
  <si>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</si>
  <si>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</si>
  <si>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</si>
  <si>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</si>
  <si>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</si>
  <si>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</si>
  <si>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</si>
  <si>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</si>
  <si>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</si>
  <si>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</si>
  <si>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</si>
  <si>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</si>
  <si>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</si>
  <si>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</si>
  <si>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</si>
  <si>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</si>
  <si>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</si>
  <si>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</si>
  <si>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</si>
  <si>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</si>
  <si>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</si>
  <si>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</si>
  <si>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</si>
  <si>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</si>
  <si>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</si>
  <si>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</si>
  <si>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</si>
  <si>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</si>
  <si>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</si>
  <si>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</si>
  <si>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</si>
  <si>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</si>
  <si>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</si>
  <si>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</si>
  <si>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</si>
  <si>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</si>
  <si>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</si>
  <si>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</si>
  <si>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</si>
  <si>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</si>
  <si>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</si>
  <si>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</si>
  <si>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</si>
  <si>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</si>
  <si>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</si>
  <si>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</si>
  <si>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</si>
  <si>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</si>
  <si>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</si>
  <si>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</si>
  <si>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</si>
  <si>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</si>
  <si>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</si>
  <si>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</si>
  <si>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</si>
  <si>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</si>
  <si>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</si>
  <si>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</si>
  <si>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</si>
  <si>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</si>
  <si>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</si>
  <si>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</si>
  <si>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</si>
  <si>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</si>
  <si>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</si>
  <si>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</si>
  <si>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</si>
  <si>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</si>
  <si>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</si>
  <si>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</si>
  <si>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</si>
  <si>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</si>
  <si>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</si>
  <si>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</si>
  <si>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</si>
  <si>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</si>
  <si>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</si>
  <si>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</si>
  <si>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</si>
  <si>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</si>
  <si>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</si>
  <si>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</si>
  <si>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</si>
  <si>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</si>
  <si>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</si>
  <si>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</si>
  <si>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</si>
  <si>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</si>
  <si>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</si>
  <si>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</si>
  <si>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</si>
  <si>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</si>
  <si>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</si>
  <si>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</si>
  <si>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</si>
  <si>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</si>
  <si>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</si>
  <si>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</si>
  <si>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</si>
  <si>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</si>
  <si>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</si>
  <si>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</si>
  <si>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</si>
  <si>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</si>
  <si>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</si>
  <si>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</si>
  <si>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</si>
  <si>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</si>
  <si>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</si>
  <si>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</si>
  <si>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</si>
  <si>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</si>
  <si>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</si>
  <si>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</si>
  <si>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</si>
  <si>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</si>
  <si>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</si>
  <si>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</si>
  <si>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</si>
  <si>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</si>
  <si>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</si>
  <si>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</si>
  <si>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</si>
  <si>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</si>
  <si>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</si>
  <si>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</si>
  <si>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</si>
  <si>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</si>
  <si>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</si>
  <si>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</si>
  <si>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</si>
  <si>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</si>
  <si>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</si>
  <si>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</si>
  <si>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</si>
  <si>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</si>
  <si>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</si>
  <si>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</si>
  <si>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</si>
  <si>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</si>
  <si>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</si>
  <si>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</si>
  <si>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</si>
  <si>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</si>
  <si>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</si>
  <si>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</si>
  <si>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</si>
  <si>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</si>
  <si>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</si>
  <si>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</si>
  <si>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</si>
  <si>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</si>
  <si>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</si>
  <si>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</si>
  <si>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</si>
  <si>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</si>
  <si>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</si>
  <si>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</si>
  <si>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</si>
  <si>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</si>
  <si>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</si>
  <si>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</si>
  <si>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</si>
  <si>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</si>
  <si>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</si>
  <si>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</si>
  <si>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</si>
  <si>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</si>
  <si>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</si>
  <si>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</si>
  <si>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</si>
  <si>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</si>
  <si>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</si>
  <si>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</si>
  <si>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</si>
  <si>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</si>
  <si>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</si>
  <si>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</si>
  <si>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</si>
  <si>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</si>
  <si>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</si>
  <si>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</si>
  <si>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</si>
  <si>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</si>
  <si>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</si>
  <si>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</si>
  <si>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</si>
  <si>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</si>
  <si>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</si>
  <si>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</si>
  <si>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</si>
  <si>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</si>
  <si>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</si>
  <si>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</si>
  <si>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</si>
  <si>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</si>
  <si>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</si>
  <si>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</si>
  <si>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</si>
  <si>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</si>
  <si>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</si>
  <si>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</si>
  <si>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</si>
  <si>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</si>
  <si>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</si>
  <si>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</si>
  <si>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</si>
  <si>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</si>
  <si>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</si>
  <si>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</si>
  <si>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</si>
  <si>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</si>
  <si>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</si>
  <si>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</si>
  <si>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</si>
  <si>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</si>
  <si>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</si>
  <si>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</si>
  <si>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</si>
  <si>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</si>
  <si>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</si>
  <si>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</si>
  <si>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</si>
  <si>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</si>
  <si>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</si>
  <si>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</si>
  <si>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</si>
  <si>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</si>
  <si>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</si>
  <si>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</si>
  <si>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</si>
  <si>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</si>
  <si>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</si>
  <si>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</si>
  <si>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</si>
  <si>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</si>
  <si>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</si>
  <si>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</si>
  <si>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</si>
  <si>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</si>
  <si>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</si>
  <si>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</si>
  <si>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</si>
  <si>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</si>
  <si>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</si>
  <si>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</si>
  <si>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</si>
  <si>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</si>
  <si>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</si>
  <si>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</si>
  <si>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</si>
  <si>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</si>
  <si>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</si>
  <si>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</si>
  <si>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</si>
  <si>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</si>
  <si>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</si>
  <si>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</si>
  <si>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</si>
  <si>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</si>
  <si>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</si>
  <si>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</si>
  <si>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</si>
  <si>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</si>
  <si>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</si>
  <si>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</si>
  <si>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</si>
  <si>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</si>
  <si>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</si>
  <si>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</si>
  <si>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</si>
  <si>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</si>
  <si>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</si>
  <si>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</si>
  <si>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</si>
  <si>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</si>
  <si>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</si>
  <si>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</si>
  <si>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</si>
  <si>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</si>
  <si>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</si>
  <si>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</si>
  <si>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</si>
  <si>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</si>
  <si>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</si>
  <si>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</si>
  <si>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</si>
  <si>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</si>
  <si>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</si>
  <si>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</si>
  <si>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</si>
  <si>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</si>
  <si>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</si>
  <si>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</si>
  <si>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</si>
  <si>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</si>
  <si>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</si>
  <si>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</si>
  <si>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</si>
  <si>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</si>
  <si>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</si>
  <si>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</si>
  <si>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</si>
  <si>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</si>
  <si>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</si>
  <si>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</si>
  <si>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</si>
  <si>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</si>
  <si>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</si>
  <si>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</si>
  <si>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</si>
  <si>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</si>
  <si>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</si>
  <si>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</si>
  <si>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</si>
  <si>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</si>
  <si>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</si>
  <si>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</si>
  <si>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</si>
  <si>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</si>
  <si>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</si>
  <si>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</si>
  <si>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</si>
  <si>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</si>
  <si>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</si>
  <si>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</si>
  <si>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</si>
  <si>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</si>
  <si>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</si>
  <si>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</si>
  <si>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</si>
  <si>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</si>
  <si>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</si>
  <si>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</si>
  <si>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</si>
  <si>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</si>
  <si>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</si>
  <si>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</si>
  <si>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</si>
  <si>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</si>
  <si>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</si>
  <si>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</si>
  <si>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</si>
  <si>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</si>
  <si>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</si>
  <si>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</si>
  <si>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</si>
  <si>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</si>
  <si>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</si>
  <si>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</si>
  <si>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</si>
  <si>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</si>
  <si>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</si>
  <si>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</si>
  <si>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</si>
  <si>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</si>
  <si>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</si>
  <si>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</si>
  <si>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</si>
  <si>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</si>
  <si>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</si>
  <si>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</si>
  <si>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</si>
  <si>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</si>
  <si>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</si>
  <si>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</si>
  <si>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</si>
  <si>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</si>
  <si>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</si>
  <si>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</si>
  <si>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</si>
  <si>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</si>
  <si>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</si>
  <si>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</si>
  <si>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</si>
  <si>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</si>
  <si>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</si>
  <si>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</si>
  <si>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</si>
  <si>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</si>
  <si>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</si>
  <si>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</si>
  <si>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</si>
  <si>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</si>
  <si>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</si>
  <si>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</si>
  <si>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</si>
  <si>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</si>
  <si>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</si>
  <si>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</si>
  <si>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</si>
  <si>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</si>
  <si>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</si>
  <si>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</si>
  <si>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</si>
  <si>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</si>
  <si>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</si>
  <si>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</si>
  <si>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</si>
  <si>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</si>
  <si>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</si>
  <si>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</si>
  <si>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</si>
  <si>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</si>
  <si>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</si>
  <si>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</si>
  <si>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</si>
  <si>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</si>
  <si>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</si>
  <si>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</si>
  <si>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</si>
  <si>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</si>
  <si>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</si>
  <si>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</si>
  <si>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</si>
  <si>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</si>
  <si>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</si>
  <si>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</si>
  <si>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</si>
  <si>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</si>
  <si>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</si>
  <si>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</si>
  <si>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</si>
  <si>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</si>
  <si>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</si>
  <si>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</si>
  <si>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</si>
  <si>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</si>
  <si>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</si>
  <si>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</si>
  <si>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</si>
  <si>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</si>
  <si>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</si>
  <si>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</si>
  <si>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</si>
  <si>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</si>
  <si>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</si>
  <si>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</si>
  <si>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</si>
  <si>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</si>
  <si>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</si>
  <si>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</si>
  <si>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</si>
  <si>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</si>
  <si>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</si>
  <si>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</si>
  <si>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</si>
  <si>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</si>
  <si>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</si>
  <si>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</si>
  <si>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</si>
  <si>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</si>
  <si>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</si>
  <si>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</si>
  <si>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</si>
  <si>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</si>
  <si>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</si>
  <si>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</si>
  <si>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</si>
  <si>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</si>
  <si>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</si>
  <si>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</si>
  <si>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</si>
  <si>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</si>
  <si>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</si>
  <si>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</si>
  <si>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</si>
  <si>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</si>
  <si>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</si>
  <si>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</si>
  <si>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</si>
  <si>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</si>
  <si>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</si>
  <si>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</si>
  <si>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</si>
  <si>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</si>
  <si>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</si>
  <si>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</si>
  <si>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</si>
  <si>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</si>
  <si>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</si>
  <si>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</si>
  <si>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</si>
  <si>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</si>
  <si>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</si>
  <si>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</si>
  <si>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</si>
  <si>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</si>
  <si>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</si>
  <si>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</si>
  <si>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</si>
  <si>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</si>
  <si>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</si>
  <si>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</si>
  <si>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</si>
  <si>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</si>
  <si>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</si>
  <si>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</si>
  <si>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</si>
  <si>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</si>
  <si>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</si>
  <si>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</si>
  <si>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</si>
  <si>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</si>
  <si>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</si>
  <si>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</si>
  <si>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</si>
  <si>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</si>
  <si>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</si>
  <si>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</si>
  <si>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</si>
  <si>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</si>
  <si>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</si>
  <si>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</si>
  <si>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</si>
  <si>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</si>
  <si>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</si>
  <si>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</si>
  <si>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</si>
  <si>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</si>
  <si>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</si>
  <si>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</si>
  <si>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</si>
  <si>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</si>
  <si>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</si>
  <si>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</si>
  <si>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</si>
  <si>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</si>
  <si>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</si>
  <si>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</si>
  <si>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</si>
  <si>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</si>
  <si>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</si>
  <si>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</si>
  <si>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</si>
  <si>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</si>
  <si>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</si>
  <si>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</si>
  <si>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</si>
  <si>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</si>
  <si>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</si>
  <si>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</si>
  <si>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</si>
  <si>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</si>
  <si>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</si>
  <si>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</si>
  <si>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</si>
  <si>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</si>
  <si>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</si>
  <si>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</si>
  <si>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</si>
  <si>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</si>
  <si>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</si>
  <si>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</si>
  <si>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</si>
  <si>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</si>
  <si>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</si>
  <si>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</si>
  <si>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</si>
  <si>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</si>
  <si>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</si>
  <si>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</si>
  <si>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</si>
  <si>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</si>
  <si>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</si>
  <si>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</si>
  <si>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</si>
  <si>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</si>
  <si>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</si>
  <si>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</si>
  <si>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</si>
  <si>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</si>
  <si>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</si>
  <si>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</si>
  <si>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</si>
  <si>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</si>
  <si>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</si>
  <si>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</si>
  <si>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</si>
  <si>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</si>
  <si>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</si>
  <si>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</si>
  <si>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</si>
  <si>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</si>
  <si>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</si>
  <si>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</si>
  <si>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</si>
  <si>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</si>
  <si>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</si>
  <si>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</si>
  <si>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</si>
  <si>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</si>
  <si>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</si>
  <si>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</si>
  <si>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</si>
  <si>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</si>
  <si>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</si>
  <si>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</si>
  <si>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</si>
  <si>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</si>
  <si>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</si>
  <si>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</si>
  <si>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</si>
  <si>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</si>
  <si>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</si>
  <si>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</si>
  <si>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</si>
  <si>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</si>
  <si>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</si>
  <si>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</si>
  <si>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</si>
  <si>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</si>
  <si>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</si>
  <si>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</si>
  <si>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</si>
  <si>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</si>
  <si>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</si>
  <si>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</si>
  <si>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</si>
  <si>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</si>
  <si>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</si>
  <si>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</si>
  <si>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</si>
  <si>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</si>
  <si>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</si>
  <si>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</si>
  <si>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</si>
  <si>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</si>
  <si>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</si>
  <si>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</si>
  <si>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</si>
  <si>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</si>
  <si>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</si>
  <si>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</si>
  <si>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</si>
  <si>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</si>
  <si>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</si>
  <si>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</si>
  <si>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</si>
  <si>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</si>
  <si>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</si>
  <si>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</si>
  <si>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</si>
  <si>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</si>
  <si>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</si>
  <si>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</si>
  <si>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</si>
  <si>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</si>
  <si>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</si>
  <si>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</si>
  <si>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</si>
  <si>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</si>
  <si>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</si>
  <si>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</si>
  <si>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</si>
  <si>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</si>
  <si>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</si>
  <si>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</si>
  <si>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</si>
  <si>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</si>
  <si>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</si>
  <si>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</si>
  <si>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</si>
  <si>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</si>
  <si>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</si>
  <si>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</si>
  <si>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</si>
  <si>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</si>
  <si>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</si>
  <si>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</si>
  <si>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</si>
  <si>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</si>
  <si>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</si>
  <si>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</si>
  <si>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</si>
  <si>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</si>
  <si>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</si>
  <si>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</si>
  <si>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</si>
  <si>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</si>
  <si>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</si>
  <si>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</si>
  <si>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</si>
  <si>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</si>
  <si>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</si>
  <si>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</si>
  <si>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</si>
  <si>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</si>
  <si>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</si>
  <si>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</si>
  <si>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</si>
  <si>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</si>
  <si>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</si>
  <si>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</si>
  <si>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</si>
  <si>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</si>
  <si>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</si>
  <si>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</si>
  <si>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</si>
  <si>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</si>
  <si>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</si>
  <si>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</si>
  <si>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</si>
  <si>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</si>
  <si>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</si>
  <si>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</si>
  <si>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</si>
  <si>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</si>
  <si>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</si>
  <si>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</si>
  <si>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</si>
  <si>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</si>
  <si>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</si>
  <si>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</si>
  <si>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</si>
  <si>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</si>
  <si>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</si>
  <si>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</si>
  <si>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</si>
  <si>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</si>
  <si>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</si>
  <si>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</si>
  <si>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</si>
  <si>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</si>
  <si>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</si>
  <si>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</si>
  <si>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</si>
  <si>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</si>
  <si>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</si>
  <si>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</si>
  <si>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</si>
  <si>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</si>
  <si>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</si>
  <si>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</si>
  <si>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</si>
  <si>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</si>
  <si>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</si>
  <si>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</si>
  <si>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</si>
  <si>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</si>
  <si>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</si>
  <si>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</si>
  <si>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</si>
  <si>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</si>
  <si>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</si>
  <si>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</si>
  <si>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</si>
  <si>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</si>
  <si>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</si>
  <si>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</si>
  <si>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</si>
  <si>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</si>
  <si>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</si>
  <si>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</si>
  <si>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</si>
  <si>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</si>
  <si>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</si>
  <si>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</si>
  <si>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</si>
  <si>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</si>
  <si>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</si>
  <si>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</si>
  <si>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</si>
  <si>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</si>
  <si>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</si>
  <si>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</si>
  <si>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</si>
  <si>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</si>
  <si>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</si>
  <si>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</si>
  <si>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</si>
  <si>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</si>
  <si>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</si>
  <si>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</si>
  <si>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</si>
  <si>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</si>
  <si>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</si>
  <si>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</si>
  <si>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</si>
  <si>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</si>
  <si>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</si>
  <si>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</si>
  <si>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</si>
  <si>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</si>
  <si>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</si>
  <si>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</si>
  <si>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</si>
  <si>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</si>
  <si>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</si>
  <si>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</si>
  <si>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</si>
  <si>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</si>
  <si>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</si>
  <si>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</si>
  <si>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</si>
  <si>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</si>
  <si>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</si>
  <si>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</si>
  <si>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</si>
  <si>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</si>
  <si>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</si>
  <si>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</si>
  <si>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</si>
  <si>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</si>
  <si>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</si>
  <si>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</si>
  <si>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</si>
  <si>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</si>
  <si>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</si>
  <si>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</si>
  <si>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</si>
  <si>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</si>
  <si>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</si>
  <si>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</si>
  <si>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</si>
  <si>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</si>
  <si>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</si>
  <si>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</si>
  <si>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</si>
  <si>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</si>
  <si>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</si>
  <si>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</si>
  <si>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</si>
  <si>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</si>
  <si>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</si>
  <si>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</si>
  <si>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</si>
  <si>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</si>
  <si>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</si>
  <si>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</si>
  <si>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</si>
  <si>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</si>
  <si>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</si>
  <si>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</si>
  <si>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</si>
  <si>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</si>
  <si>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</si>
  <si>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</si>
  <si>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</si>
  <si>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</si>
  <si>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</si>
  <si>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</si>
  <si>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</si>
  <si>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</si>
  <si>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</si>
  <si>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</si>
  <si>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</si>
  <si>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</si>
  <si>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</si>
  <si>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</si>
  <si>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</si>
  <si>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</si>
  <si>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</si>
  <si>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</si>
  <si>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</si>
  <si>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</si>
  <si>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</si>
  <si>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</si>
  <si>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</si>
  <si>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</si>
  <si>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</si>
  <si>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</si>
  <si>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</si>
  <si>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</si>
  <si>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</si>
  <si>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</si>
  <si>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</si>
  <si>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</si>
  <si>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</si>
  <si>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</si>
  <si>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</si>
  <si>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</si>
  <si>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</si>
  <si>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</si>
  <si>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</si>
  <si>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</si>
  <si>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</si>
  <si>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</si>
  <si>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</si>
  <si>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</si>
  <si>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</si>
  <si>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</si>
  <si>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</si>
  <si>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</si>
  <si>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</si>
  <si>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</si>
  <si>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</si>
  <si>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</si>
  <si>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</si>
  <si>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</si>
  <si>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</si>
  <si>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</si>
  <si>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</si>
  <si>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</si>
  <si>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</si>
  <si>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</si>
  <si>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</si>
  <si>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</si>
  <si>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</si>
  <si>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</si>
  <si>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</si>
  <si>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</si>
  <si>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</si>
  <si>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</si>
  <si>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</si>
  <si>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</si>
  <si>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</si>
  <si>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</si>
  <si>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</si>
  <si>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</si>
  <si>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</si>
  <si>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</si>
  <si>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</si>
  <si>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</si>
  <si>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</si>
  <si>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</si>
  <si>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</si>
  <si>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</si>
  <si>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</si>
  <si>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</si>
  <si>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</si>
  <si>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</si>
  <si>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</si>
  <si>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</si>
  <si>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</si>
  <si>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</si>
  <si>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</si>
  <si>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</si>
  <si>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</si>
  <si>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</si>
  <si>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</si>
  <si>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</si>
  <si>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</si>
  <si>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</si>
  <si>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</si>
  <si>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</si>
  <si>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</si>
  <si>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</si>
  <si>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</si>
  <si>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</si>
  <si>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</si>
  <si>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</si>
  <si>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</si>
  <si>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</si>
  <si>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</si>
  <si>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</si>
  <si>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</si>
  <si>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</si>
  <si>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</si>
  <si>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</si>
  <si>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</si>
  <si>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</si>
  <si>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</si>
  <si>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</si>
  <si>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</si>
  <si>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</si>
  <si>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</si>
  <si>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</si>
  <si>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</si>
  <si>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</si>
  <si>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</si>
  <si>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</si>
  <si>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</si>
  <si>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</si>
  <si>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</si>
  <si>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</si>
  <si>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</si>
  <si>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</si>
  <si>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</si>
  <si>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</si>
  <si>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</si>
  <si>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</si>
  <si>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</si>
  <si>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</si>
  <si>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</si>
  <si>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</si>
  <si>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</si>
  <si>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</si>
  <si>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</si>
  <si>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</si>
  <si>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</si>
  <si>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</si>
  <si>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</si>
  <si>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</si>
  <si>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</si>
  <si>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</si>
  <si>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</si>
  <si>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</si>
  <si>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</si>
  <si>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</si>
  <si>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</si>
  <si>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</si>
  <si>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</si>
  <si>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</si>
  <si>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</si>
  <si>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</si>
  <si>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</si>
  <si>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</si>
  <si>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</si>
  <si>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</si>
  <si>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</si>
  <si>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</si>
  <si>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</si>
  <si>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</si>
  <si>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</si>
  <si>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</si>
  <si>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</si>
  <si>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</si>
  <si>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</si>
  <si>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</si>
  <si>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</si>
  <si>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</si>
  <si>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</si>
  <si>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</si>
  <si>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</si>
  <si>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</si>
  <si>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</si>
  <si>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</si>
  <si>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</si>
  <si>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</si>
  <si>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</si>
  <si>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</si>
  <si>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</si>
  <si>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</si>
  <si>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</si>
  <si>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</si>
  <si>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</si>
  <si>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</si>
  <si>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</si>
  <si>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</si>
  <si>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</si>
  <si>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</si>
  <si>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</si>
  <si>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</si>
  <si>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</si>
  <si>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</si>
  <si>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</si>
  <si>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</si>
  <si>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</si>
  <si>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</si>
  <si>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</si>
  <si>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</si>
  <si>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</si>
  <si>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</si>
  <si>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</si>
  <si>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</si>
  <si>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</si>
  <si>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</si>
  <si>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</si>
  <si>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</si>
  <si>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</si>
  <si>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</si>
  <si>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</si>
  <si>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</si>
  <si>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</si>
  <si>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</si>
  <si>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</si>
  <si>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</si>
  <si>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</si>
  <si>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</si>
  <si>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</si>
  <si>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</si>
  <si>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</si>
  <si>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</si>
  <si>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</si>
  <si>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</si>
  <si>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</si>
  <si>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</si>
  <si>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</si>
  <si>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</si>
  <si>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</si>
  <si>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</si>
  <si>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</si>
  <si>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</si>
  <si>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</si>
  <si>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</si>
  <si>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</si>
  <si>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</si>
  <si>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</si>
  <si>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</si>
  <si>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</si>
  <si>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</si>
  <si>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</si>
  <si>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</si>
  <si>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</si>
  <si>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</si>
  <si>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</si>
  <si>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</si>
  <si>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</si>
  <si>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</si>
  <si>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</si>
  <si>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</si>
  <si>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</si>
  <si>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</si>
  <si>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</si>
  <si>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</si>
  <si>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</si>
  <si>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</si>
  <si>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</si>
  <si>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</si>
  <si>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</si>
  <si>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</si>
  <si>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</si>
  <si>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</si>
  <si>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</si>
  <si>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</si>
  <si>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</si>
  <si>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</si>
  <si>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</si>
  <si>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</si>
  <si>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</si>
  <si>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</si>
  <si>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</si>
  <si>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</si>
  <si>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</si>
  <si>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</si>
  <si>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</si>
  <si>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</si>
  <si>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</si>
  <si>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</si>
  <si>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</si>
  <si>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</si>
  <si>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</si>
  <si>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</si>
  <si>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</si>
  <si>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</si>
  <si>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</si>
  <si>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</si>
  <si>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</si>
  <si>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</si>
  <si>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</si>
  <si>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</si>
  <si>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</si>
  <si>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</si>
  <si>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</si>
  <si>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</si>
  <si>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</si>
  <si>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</si>
  <si>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</si>
  <si>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</si>
  <si>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</si>
  <si>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</si>
  <si>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</si>
  <si>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</si>
  <si>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</si>
  <si>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</si>
  <si>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</si>
  <si>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</si>
  <si>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</si>
  <si>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</si>
  <si>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</si>
  <si>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</si>
  <si>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</si>
  <si>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</si>
  <si>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</si>
  <si>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</si>
  <si>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</si>
  <si>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</si>
  <si>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</si>
  <si>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</si>
  <si>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</si>
  <si>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</si>
  <si>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</si>
  <si>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</si>
  <si>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</si>
  <si>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</si>
  <si>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</si>
  <si>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</si>
  <si>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</si>
  <si>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</si>
  <si>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</si>
  <si>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</si>
  <si>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</si>
  <si>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</si>
  <si>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</si>
  <si>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</si>
  <si>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</si>
  <si>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</si>
  <si>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</si>
  <si>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</si>
  <si>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</si>
  <si>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</si>
  <si>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</si>
  <si>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</si>
  <si>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</si>
  <si>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</si>
  <si>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</si>
  <si>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</si>
  <si>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</si>
  <si>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</si>
  <si>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</si>
  <si>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</si>
  <si>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</si>
  <si>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</si>
  <si>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</si>
  <si>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</si>
  <si>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</si>
  <si>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</si>
  <si>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</si>
  <si>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</si>
  <si>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</si>
  <si>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</si>
  <si>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</si>
  <si>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</si>
  <si>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</si>
  <si>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</si>
  <si>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</si>
  <si>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</si>
  <si>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</si>
  <si>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</si>
  <si>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</si>
  <si>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</si>
  <si>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</si>
  <si>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</si>
  <si>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</si>
  <si>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</si>
  <si>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</si>
  <si>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</si>
  <si>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</si>
  <si>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</si>
  <si>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</si>
  <si>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</si>
  <si>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</si>
  <si>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</si>
  <si>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</si>
  <si>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</si>
  <si>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</si>
  <si>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</si>
  <si>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</si>
  <si>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</si>
  <si>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</si>
  <si>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</si>
  <si>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</si>
  <si>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</si>
  <si>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</si>
  <si>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</si>
  <si>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</si>
  <si>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</si>
  <si>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</si>
  <si>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</si>
  <si>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</si>
  <si>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</si>
  <si>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</si>
  <si>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</si>
  <si>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</si>
  <si>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</si>
  <si>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</si>
  <si>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</si>
  <si>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</si>
  <si>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</si>
  <si>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</si>
  <si>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</si>
  <si>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</si>
  <si>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</si>
  <si>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</si>
  <si>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</si>
  <si>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</si>
  <si>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</si>
  <si>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</si>
  <si>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</si>
  <si>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</si>
  <si>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</si>
  <si>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</si>
  <si>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</si>
  <si>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</si>
  <si>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</si>
  <si>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</si>
  <si>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</si>
  <si>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</si>
  <si>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</si>
  <si>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</si>
  <si>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</si>
  <si>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</si>
  <si>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</si>
  <si>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</si>
  <si>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</si>
  <si>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</si>
  <si>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</si>
  <si>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</si>
  <si>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</si>
  <si>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</si>
  <si>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</si>
  <si>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</si>
  <si>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</si>
  <si>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</si>
  <si>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</si>
  <si>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</si>
  <si>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</si>
  <si>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</si>
  <si>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</si>
  <si>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</si>
  <si>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</si>
  <si>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</si>
  <si>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</si>
  <si>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</si>
  <si>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</si>
  <si>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</si>
  <si>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</si>
  <si>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</si>
  <si>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</si>
  <si>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</si>
  <si>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</si>
  <si>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</si>
  <si>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</si>
  <si>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</si>
  <si>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</si>
  <si>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</si>
  <si>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</si>
  <si>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</si>
  <si>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</si>
  <si>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</si>
  <si>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</si>
  <si>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</si>
  <si>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</si>
  <si>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</si>
  <si>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</si>
  <si>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</si>
  <si>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</si>
  <si>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</si>
  <si>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</si>
  <si>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</si>
  <si>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</si>
  <si>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</si>
  <si>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</si>
  <si>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</si>
  <si>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</si>
  <si>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</si>
  <si>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</si>
  <si>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</si>
  <si>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</si>
  <si>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</si>
  <si>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</si>
  <si>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</si>
  <si>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</si>
  <si>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</si>
  <si>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</si>
  <si>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</si>
  <si>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</si>
  <si>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</si>
  <si>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</si>
  <si>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</si>
  <si>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</si>
  <si>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</si>
  <si>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</si>
  <si>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</si>
  <si>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</si>
  <si>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</si>
  <si>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</si>
  <si>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</si>
  <si>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</si>
  <si>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</si>
  <si>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</si>
  <si>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</si>
  <si>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</si>
  <si>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</si>
  <si>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</si>
  <si>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</si>
  <si>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</si>
  <si>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</si>
  <si>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</si>
  <si>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</si>
  <si>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</si>
  <si>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</si>
  <si>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</si>
  <si>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</si>
  <si>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</si>
  <si>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</si>
  <si>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</si>
  <si>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</si>
  <si>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</si>
  <si>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</si>
  <si>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</si>
  <si>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</si>
  <si>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</si>
  <si>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</si>
  <si>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</si>
  <si>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</si>
  <si>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</si>
  <si>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</si>
  <si>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</si>
  <si>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</si>
  <si>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</si>
  <si>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</si>
  <si>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</si>
  <si>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</si>
  <si>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</si>
  <si>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</si>
  <si>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</si>
  <si>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</si>
  <si>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</si>
  <si>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</si>
  <si>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</si>
  <si>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</si>
  <si>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</si>
  <si>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</si>
  <si>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</si>
  <si>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</si>
  <si>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</si>
  <si>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</si>
  <si>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</si>
  <si>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</si>
  <si>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</si>
  <si>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</si>
  <si>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</si>
  <si>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</si>
  <si>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</si>
  <si>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</si>
  <si>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</si>
  <si>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</si>
  <si>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</si>
  <si>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</si>
  <si>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</si>
  <si>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</si>
  <si>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</si>
  <si>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</si>
  <si>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</si>
  <si>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</si>
  <si>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</si>
  <si>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</si>
  <si>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</si>
  <si>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</si>
  <si>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</si>
  <si>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</si>
  <si>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</si>
  <si>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</si>
  <si>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</si>
  <si>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</si>
  <si>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</si>
  <si>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</si>
  <si>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</si>
  <si>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</si>
  <si>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</si>
  <si>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</si>
  <si>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</si>
  <si>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</si>
  <si>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</si>
  <si>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</si>
  <si>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</si>
  <si>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</si>
  <si>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</si>
  <si>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</si>
  <si>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</si>
  <si>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</si>
  <si>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</si>
  <si>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</si>
  <si>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</si>
  <si>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</si>
  <si>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</si>
  <si>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</si>
  <si>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</si>
  <si>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</si>
  <si>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</si>
  <si>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</si>
  <si>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</si>
  <si>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</si>
  <si>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</si>
  <si>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</si>
  <si>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</si>
  <si>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</si>
  <si>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</si>
  <si>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</si>
  <si>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</si>
  <si>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</si>
  <si>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</si>
  <si>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</si>
  <si>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</si>
  <si>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</si>
  <si>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</si>
  <si>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</si>
  <si>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</si>
  <si>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</si>
  <si>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</si>
  <si>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</si>
  <si>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</si>
  <si>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</si>
  <si>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</si>
  <si>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</si>
  <si>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</si>
  <si>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</si>
  <si>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</si>
  <si>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</si>
  <si>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</si>
  <si>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</si>
  <si>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</si>
  <si>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</si>
  <si>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</si>
  <si>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</si>
  <si>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</si>
  <si>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</si>
  <si>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</si>
  <si>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</si>
  <si>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</si>
  <si>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</si>
  <si>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</si>
  <si>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</si>
  <si>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</si>
  <si>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</si>
  <si>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</si>
  <si>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</si>
  <si>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</si>
  <si>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</si>
  <si>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</si>
  <si>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</si>
  <si>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</si>
  <si>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</si>
  <si>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</si>
  <si>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</si>
  <si>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</si>
  <si>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</si>
  <si>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</si>
  <si>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</si>
  <si>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</si>
  <si>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</si>
  <si>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</si>
  <si>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</si>
  <si>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</si>
  <si>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</si>
  <si>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</si>
  <si>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</si>
  <si>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</si>
  <si>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</si>
  <si>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</si>
  <si>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</si>
  <si>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</si>
  <si>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</si>
  <si>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</si>
  <si>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</si>
  <si>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</si>
  <si>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</si>
  <si>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</si>
  <si>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</si>
  <si>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</si>
  <si>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</si>
  <si>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</si>
  <si>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</si>
  <si>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</si>
  <si>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</si>
  <si>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</si>
  <si>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</si>
  <si>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</si>
  <si>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</si>
  <si>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</si>
  <si>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</si>
  <si>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</si>
  <si>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</si>
  <si>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</si>
  <si>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</si>
  <si>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</si>
  <si>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</si>
  <si>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</si>
  <si>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</si>
  <si>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</si>
  <si>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</si>
  <si>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</si>
  <si>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</si>
  <si>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</si>
  <si>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</si>
  <si>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</si>
  <si>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</si>
  <si>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</si>
  <si>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</si>
  <si>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</si>
  <si>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</si>
  <si>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</si>
  <si>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</si>
  <si>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</si>
  <si>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</si>
  <si>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</si>
  <si>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</si>
  <si>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</si>
  <si>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</si>
  <si>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</si>
  <si>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</si>
  <si>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</si>
  <si>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</si>
  <si>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</si>
  <si>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</si>
  <si>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</si>
  <si>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</si>
  <si>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</si>
  <si>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</si>
  <si>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</si>
  <si>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</si>
  <si>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</si>
  <si>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</si>
  <si>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</si>
  <si>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</si>
  <si>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</si>
  <si>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</si>
  <si>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</si>
  <si>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</si>
  <si>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</si>
  <si>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</si>
  <si>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</si>
  <si>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</si>
  <si>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</si>
  <si>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</si>
  <si>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</si>
  <si>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</si>
  <si>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</si>
  <si>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</si>
  <si>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</si>
  <si>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</si>
  <si>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</si>
  <si>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</si>
  <si>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</si>
  <si>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</si>
  <si>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</si>
  <si>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</si>
  <si>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</si>
  <si>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</si>
  <si>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</si>
  <si>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</si>
  <si>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</si>
  <si>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</si>
  <si>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</si>
  <si>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</si>
  <si>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</si>
  <si>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</si>
  <si>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</si>
  <si>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</si>
  <si>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</si>
  <si>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</si>
  <si>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</si>
  <si>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</si>
  <si>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</si>
  <si>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</si>
  <si>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</si>
  <si>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</si>
  <si>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</si>
  <si>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</si>
  <si>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</si>
  <si>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</si>
  <si>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</si>
  <si>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</si>
  <si>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</si>
  <si>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</si>
  <si>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</si>
  <si>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</si>
  <si>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</si>
  <si>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</si>
  <si>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</si>
  <si>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</si>
  <si>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</si>
  <si>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</si>
  <si>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</si>
  <si>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</si>
  <si>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</si>
  <si>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</si>
  <si>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</si>
  <si>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</si>
  <si>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</si>
  <si>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</si>
  <si>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</si>
  <si>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</si>
  <si>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</si>
  <si>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</si>
  <si>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</si>
  <si>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</si>
  <si>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</si>
  <si>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</si>
  <si>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</si>
  <si>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</si>
  <si>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</si>
  <si>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</si>
  <si>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</si>
  <si>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</si>
  <si>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</si>
  <si>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</si>
  <si>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</si>
  <si>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</si>
  <si>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</si>
  <si>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</si>
  <si>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</si>
  <si>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</si>
  <si>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</si>
  <si>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</si>
  <si>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</si>
  <si>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</si>
  <si>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</si>
  <si>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</si>
  <si>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</si>
  <si>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</si>
  <si>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</si>
  <si>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</si>
  <si>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</si>
  <si>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</si>
  <si>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</si>
  <si>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</si>
  <si>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</si>
  <si>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</si>
  <si>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</si>
  <si>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</si>
  <si>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</si>
  <si>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</si>
  <si>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</si>
  <si>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</si>
  <si>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</si>
  <si>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</si>
  <si>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</si>
  <si>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</si>
  <si>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</si>
  <si>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</si>
  <si>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</si>
  <si>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</si>
  <si>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</si>
  <si>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</si>
  <si>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</si>
  <si>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</si>
  <si>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</si>
  <si>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</si>
  <si>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</si>
  <si>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</si>
  <si>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</si>
  <si>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</si>
  <si>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</si>
  <si>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</si>
  <si>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</si>
  <si>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</si>
  <si>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</si>
  <si>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</si>
  <si>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</si>
  <si>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</si>
  <si>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</si>
  <si>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</si>
  <si>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</si>
  <si>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</si>
  <si>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</si>
  <si>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</si>
  <si>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</si>
  <si>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</si>
  <si>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</si>
  <si>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</si>
  <si>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</si>
  <si>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</si>
  <si>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</si>
  <si>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</si>
  <si>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</si>
  <si>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</si>
  <si>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</si>
  <si>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</si>
  <si>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</si>
  <si>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</si>
  <si>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</si>
  <si>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</si>
  <si>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</si>
  <si>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</si>
  <si>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</si>
  <si>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</si>
  <si>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</si>
  <si>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</si>
  <si>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</si>
  <si>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</si>
  <si>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</si>
  <si>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</si>
  <si>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</si>
  <si>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</si>
  <si>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</si>
  <si>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</si>
  <si>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</si>
  <si>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</si>
  <si>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</si>
  <si>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</si>
  <si>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</si>
  <si>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</si>
  <si>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</si>
  <si>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</si>
  <si>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</si>
  <si>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</si>
  <si>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</si>
  <si>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</si>
  <si>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</si>
  <si>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</si>
  <si>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</si>
  <si>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</si>
  <si>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</si>
  <si>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</si>
  <si>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</si>
  <si>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</si>
  <si>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</si>
  <si>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</si>
  <si>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</si>
  <si>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</si>
  <si>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</si>
  <si>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</si>
  <si>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</si>
  <si>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</si>
  <si>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</si>
  <si>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</si>
  <si>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</si>
  <si>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</si>
  <si>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</si>
  <si>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</si>
  <si>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</si>
  <si>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</si>
  <si>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</si>
  <si>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</si>
  <si>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</si>
  <si>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</si>
  <si>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</si>
  <si>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</si>
  <si>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</si>
  <si>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</si>
  <si>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</si>
  <si>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</si>
  <si>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</si>
  <si>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</si>
  <si>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</si>
  <si>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</si>
  <si>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</si>
  <si>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</si>
  <si>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</si>
  <si>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</si>
  <si>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</si>
  <si>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</si>
  <si>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</si>
  <si>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</si>
  <si>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</si>
  <si>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</si>
  <si>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</si>
  <si>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</si>
  <si>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</si>
  <si>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</si>
  <si>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</si>
  <si>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</si>
  <si>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</si>
  <si>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</si>
  <si>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</si>
  <si>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</si>
  <si>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</si>
  <si>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</si>
  <si>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</si>
  <si>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</si>
  <si>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</si>
  <si>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</si>
  <si>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</si>
  <si>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</si>
  <si>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</si>
  <si>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</si>
  <si>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</si>
  <si>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</si>
  <si>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</si>
  <si>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</si>
  <si>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</si>
  <si>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</si>
  <si>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</si>
  <si>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</si>
  <si>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</si>
  <si>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</si>
  <si>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</si>
  <si>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</si>
  <si>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</si>
  <si>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</si>
  <si>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</si>
  <si>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</si>
  <si>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</si>
  <si>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</si>
  <si>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</si>
  <si>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</si>
  <si>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</si>
  <si>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</si>
  <si>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</si>
  <si>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</si>
  <si>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</si>
  <si>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</si>
  <si>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</si>
  <si>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</si>
  <si>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</si>
  <si>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</si>
  <si>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</si>
  <si>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</si>
  <si>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</si>
  <si>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</si>
  <si>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</si>
  <si>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</si>
  <si>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</si>
  <si>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</si>
  <si>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</si>
  <si>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</si>
  <si>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</si>
  <si>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</si>
  <si>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</si>
  <si>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</si>
  <si>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</si>
  <si>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</si>
  <si>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</si>
  <si>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</si>
  <si>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</si>
  <si>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</si>
  <si>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</si>
  <si>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</si>
  <si>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</si>
  <si>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</si>
  <si>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</si>
  <si>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</si>
  <si>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</si>
  <si>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</si>
  <si>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</si>
  <si>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</si>
  <si>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</si>
  <si>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</si>
  <si>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</si>
  <si>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</si>
  <si>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</si>
  <si>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</si>
  <si>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</si>
  <si>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</si>
  <si>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</si>
  <si>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</si>
  <si>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</si>
  <si>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</si>
  <si>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</si>
  <si>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</si>
  <si>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</si>
  <si>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</si>
  <si>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</si>
  <si>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</si>
  <si>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</si>
  <si>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</si>
  <si>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</si>
  <si>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</si>
  <si>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</si>
  <si>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</si>
  <si>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</si>
  <si>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</si>
  <si>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</si>
  <si>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</si>
  <si>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</si>
  <si>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</si>
  <si>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</si>
  <si>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</si>
  <si>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</si>
  <si>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</si>
  <si>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</si>
  <si>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</si>
  <si>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</si>
  <si>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</si>
  <si>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</si>
  <si>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</si>
  <si>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</si>
  <si>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</si>
  <si>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</si>
  <si>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</si>
  <si>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</si>
  <si>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</si>
  <si>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</si>
  <si>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</si>
  <si>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</si>
  <si>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</si>
  <si>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</si>
  <si>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</si>
  <si>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</si>
  <si>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</si>
  <si>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</si>
  <si>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</si>
  <si>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</si>
  <si>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</si>
  <si>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</si>
  <si>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</si>
  <si>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</si>
  <si>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</si>
  <si>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</si>
  <si>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</si>
  <si>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</si>
  <si>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</si>
  <si>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</si>
  <si>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</si>
  <si>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</si>
  <si>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</si>
  <si>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</si>
  <si>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</si>
  <si>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</si>
  <si>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</si>
  <si>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</si>
  <si>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</si>
  <si>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</si>
  <si>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</si>
  <si>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</si>
  <si>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</si>
  <si>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</si>
  <si>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</si>
  <si>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</si>
  <si>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</si>
  <si>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</si>
  <si>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</si>
  <si>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</si>
  <si>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</si>
  <si>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</si>
  <si>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</si>
  <si>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</si>
  <si>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</si>
  <si>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</si>
  <si>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</si>
  <si>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</si>
  <si>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</si>
  <si>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</si>
  <si>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</si>
  <si>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</si>
  <si>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</si>
  <si>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</si>
  <si>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</si>
  <si>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</si>
  <si>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</si>
  <si>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</si>
  <si>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</si>
  <si>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</si>
  <si>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</si>
  <si>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</si>
  <si>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</si>
  <si>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</si>
  <si>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</si>
  <si>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</si>
  <si>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</si>
  <si>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</si>
  <si>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</si>
  <si>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</si>
  <si>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</si>
  <si>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</si>
  <si>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</si>
  <si>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</si>
  <si>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</si>
  <si>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</si>
  <si>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</si>
  <si>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</si>
  <si>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</si>
  <si>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</si>
  <si>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</si>
  <si>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</si>
  <si>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</si>
  <si>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</si>
  <si>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</si>
  <si>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</si>
  <si>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</si>
  <si>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</si>
  <si>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</si>
  <si>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</si>
  <si>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</si>
  <si>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</si>
  <si>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</si>
  <si>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</si>
  <si>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</si>
  <si>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</si>
  <si>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</si>
  <si>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</si>
  <si>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</si>
  <si>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</si>
  <si>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</si>
  <si>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</si>
  <si>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</si>
  <si>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</si>
  <si>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</si>
  <si>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</si>
  <si>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</si>
  <si>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</si>
  <si>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</si>
  <si>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</si>
  <si>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</si>
  <si>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</si>
  <si>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</si>
  <si>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</si>
  <si>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</si>
  <si>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</si>
  <si>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</si>
  <si>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</si>
  <si>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</si>
  <si>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</si>
  <si>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</si>
  <si>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</si>
  <si>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</si>
  <si>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</si>
  <si>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</si>
  <si>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</si>
  <si>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</si>
  <si>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</si>
  <si>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</si>
  <si>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</si>
  <si>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</si>
  <si>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</si>
  <si>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</si>
  <si>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</si>
  <si>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</si>
  <si>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</si>
  <si>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</si>
  <si>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</si>
  <si>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</si>
  <si>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</si>
  <si>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</si>
  <si>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</si>
  <si>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</si>
  <si>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</si>
  <si>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</si>
  <si>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</si>
  <si>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</si>
  <si>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</si>
  <si>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</si>
  <si>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</si>
  <si>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</si>
  <si>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</si>
  <si>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</si>
  <si>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</si>
  <si>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</si>
  <si>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</si>
  <si>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</si>
  <si>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</si>
  <si>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</si>
  <si>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</si>
  <si>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</si>
  <si>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</si>
  <si>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</si>
  <si>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</si>
  <si>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</si>
  <si>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</si>
  <si>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</si>
  <si>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</si>
  <si>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</si>
  <si>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</si>
  <si>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</si>
  <si>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</si>
  <si>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</si>
  <si>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</si>
  <si>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</si>
  <si>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</si>
  <si>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</si>
  <si>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</si>
  <si>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</si>
  <si>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</si>
  <si>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</si>
  <si>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</si>
  <si>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</si>
  <si>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</si>
  <si>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</si>
  <si>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</si>
  <si>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</si>
  <si>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</si>
  <si>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</si>
  <si>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</si>
  <si>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</si>
  <si>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</si>
  <si>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</si>
  <si>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</si>
  <si>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</si>
  <si>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</si>
  <si>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</si>
  <si>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</si>
  <si>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</si>
  <si>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</si>
  <si>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</si>
  <si>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</si>
  <si>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</si>
  <si>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</si>
  <si>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</si>
  <si>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</si>
  <si>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</si>
  <si>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</si>
  <si>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</si>
  <si>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</si>
  <si>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</si>
  <si>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</si>
  <si>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</si>
  <si>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</si>
  <si>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</si>
  <si>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</si>
  <si>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</si>
  <si>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</si>
  <si>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</si>
  <si>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</si>
  <si>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</si>
  <si>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</si>
  <si>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</si>
  <si>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</si>
  <si>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</si>
  <si>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</si>
  <si>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</si>
  <si>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</si>
  <si>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</si>
  <si>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</si>
  <si>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</si>
  <si>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</si>
  <si>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</si>
  <si>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</si>
  <si>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</si>
  <si>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</si>
  <si>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</si>
  <si>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</si>
  <si>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</si>
  <si>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</si>
  <si>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</si>
  <si>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</si>
  <si>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</si>
  <si>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</si>
  <si>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</si>
  <si>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</si>
  <si>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</si>
  <si>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</si>
  <si>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</si>
  <si>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</si>
  <si>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</si>
  <si>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</si>
  <si>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</si>
  <si>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</si>
  <si>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</si>
  <si>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</si>
  <si>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</si>
  <si>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</si>
  <si>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</si>
  <si>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</si>
  <si>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</si>
  <si>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</si>
  <si>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</si>
  <si>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</si>
  <si>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</si>
  <si>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</si>
  <si>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</si>
  <si>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</si>
  <si>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</si>
  <si>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</si>
  <si>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</si>
  <si>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</si>
  <si>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</si>
  <si>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</si>
  <si>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</si>
  <si>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</si>
  <si>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</si>
  <si>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</si>
  <si>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</si>
  <si>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</si>
  <si>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</si>
  <si>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</si>
  <si>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</si>
  <si>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</si>
  <si>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</si>
  <si>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</si>
  <si>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</si>
  <si>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</si>
  <si>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</si>
  <si>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</si>
  <si>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</si>
  <si>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</si>
  <si>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</si>
  <si>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</si>
  <si>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</si>
  <si>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</si>
  <si>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</si>
  <si>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</si>
  <si>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</si>
  <si>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</si>
  <si>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</si>
  <si>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</si>
  <si>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</si>
  <si>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</si>
  <si>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</si>
  <si>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</si>
  <si>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</si>
  <si>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</si>
  <si>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</si>
  <si>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</si>
  <si>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</si>
  <si>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</si>
  <si>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</si>
  <si>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</si>
  <si>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</si>
  <si>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</si>
  <si>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</si>
  <si>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</si>
  <si>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</si>
  <si>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</si>
  <si>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</si>
  <si>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</si>
  <si>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</si>
  <si>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</si>
  <si>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</si>
  <si>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</si>
  <si>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</si>
  <si>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</si>
  <si>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</si>
  <si>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</si>
  <si>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</si>
  <si>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</si>
  <si>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</si>
  <si>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</si>
  <si>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</si>
  <si>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</si>
  <si>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</si>
  <si>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</si>
  <si>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</si>
  <si>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</si>
  <si>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</si>
  <si>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</si>
  <si>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</si>
  <si>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</si>
  <si>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</si>
  <si>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</si>
  <si>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</si>
  <si>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</si>
  <si>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</si>
  <si>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</si>
  <si>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</si>
  <si>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</si>
  <si>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</si>
  <si>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</si>
  <si>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</si>
  <si>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</si>
  <si>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</si>
  <si>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</si>
  <si>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</si>
  <si>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</si>
  <si>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</si>
  <si>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</si>
  <si>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</si>
  <si>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</si>
  <si>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</si>
  <si>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</si>
  <si>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</si>
  <si>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</si>
  <si>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</si>
  <si>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</si>
  <si>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</si>
  <si>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</si>
  <si>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</si>
  <si>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</si>
  <si>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</si>
  <si>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</si>
  <si>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</si>
  <si>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</si>
  <si>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</si>
  <si>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</si>
  <si>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</si>
  <si>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</si>
  <si>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</si>
  <si>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</si>
  <si>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</si>
  <si>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</si>
  <si>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</si>
  <si>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</si>
  <si>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</si>
  <si>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</si>
  <si>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</si>
  <si>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</si>
  <si>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</si>
  <si>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</si>
  <si>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</si>
  <si>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</si>
  <si>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</si>
  <si>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</si>
  <si>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</si>
  <si>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</si>
  <si>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</si>
  <si>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</si>
  <si>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</si>
  <si>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</si>
  <si>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</si>
  <si>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</si>
  <si>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</si>
  <si>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</si>
  <si>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</si>
  <si>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</si>
  <si>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</si>
  <si>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</si>
  <si>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</si>
  <si>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</si>
  <si>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</si>
  <si>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</si>
  <si>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</si>
  <si>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</si>
  <si>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</si>
  <si>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</si>
  <si>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</si>
  <si>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</si>
  <si>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</si>
  <si>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</si>
  <si>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</si>
  <si>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</si>
  <si>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</si>
  <si>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</si>
  <si>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</si>
  <si>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</si>
  <si>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</si>
  <si>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</si>
  <si>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</si>
  <si>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</si>
  <si>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</si>
  <si>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</si>
  <si>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</si>
  <si>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</si>
  <si>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</si>
  <si>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</si>
  <si>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</si>
  <si>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</si>
  <si>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</si>
  <si>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</si>
  <si>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</si>
  <si>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</si>
  <si>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</si>
  <si>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</si>
  <si>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</si>
  <si>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</si>
  <si>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</si>
  <si>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</si>
  <si>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</si>
  <si>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</si>
  <si>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</si>
  <si>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</si>
  <si>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</si>
  <si>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</si>
  <si>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</si>
  <si>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</si>
  <si>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</si>
  <si>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</si>
  <si>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</si>
  <si>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</si>
  <si>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</si>
  <si>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</si>
  <si>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</si>
  <si>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</si>
  <si>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</si>
  <si>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</si>
  <si>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</si>
  <si>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</si>
  <si>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</si>
  <si>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</si>
  <si>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</si>
  <si>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</si>
  <si>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</si>
  <si>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</si>
  <si>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</si>
  <si>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</si>
  <si>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</si>
  <si>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</si>
  <si>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</si>
  <si>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</si>
  <si>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</si>
  <si>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</si>
  <si>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</si>
  <si>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</si>
  <si>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</si>
  <si>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</si>
  <si>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</si>
  <si>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</si>
  <si>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</si>
  <si>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</si>
  <si>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</si>
  <si>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</si>
  <si>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</si>
  <si>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</si>
  <si>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</si>
  <si>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</si>
  <si>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</si>
  <si>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</si>
  <si>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</si>
  <si>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</si>
  <si>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</si>
  <si>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</si>
  <si>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</si>
  <si>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</si>
  <si>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</si>
  <si>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</si>
  <si>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</si>
  <si>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</si>
  <si>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</si>
  <si>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</si>
  <si>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</si>
  <si>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</si>
  <si>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</si>
  <si>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</si>
  <si>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</si>
  <si>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</si>
  <si>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</si>
  <si>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</si>
  <si>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</si>
  <si>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</si>
  <si>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</si>
  <si>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</si>
  <si>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</si>
  <si>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</si>
  <si>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</si>
  <si>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</si>
  <si>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</si>
  <si>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</si>
  <si>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</si>
  <si>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</si>
  <si>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</si>
  <si>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</si>
  <si>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</si>
  <si>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</si>
  <si>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</si>
  <si>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</si>
  <si>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</si>
  <si>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</si>
  <si>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</si>
  <si>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</si>
  <si>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</si>
  <si>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</si>
  <si>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</si>
  <si>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</si>
  <si>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</si>
  <si>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</si>
  <si>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</si>
  <si>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</si>
  <si>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</si>
  <si>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</si>
  <si>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</si>
  <si>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</si>
  <si>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</si>
  <si>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</si>
  <si>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</si>
  <si>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</si>
  <si>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</si>
  <si>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</si>
  <si>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</si>
  <si>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</si>
  <si>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</si>
  <si>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</si>
  <si>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</si>
  <si>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</si>
  <si>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</si>
  <si>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</si>
  <si>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</si>
  <si>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</si>
  <si>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</si>
  <si>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</si>
  <si>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</si>
  <si>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</si>
  <si>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</si>
  <si>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</si>
  <si>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</si>
  <si>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</si>
  <si>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</si>
  <si>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</si>
  <si>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</si>
  <si>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</si>
  <si>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</si>
  <si>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</si>
  <si>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</si>
  <si>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</si>
  <si>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</si>
  <si>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</si>
  <si>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</si>
  <si>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</si>
  <si>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</si>
  <si>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</si>
  <si>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</si>
  <si>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</si>
  <si>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</si>
  <si>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</si>
  <si>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</si>
  <si>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</si>
  <si>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</si>
  <si>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</si>
  <si>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</si>
  <si>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</si>
  <si>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</si>
  <si>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</si>
  <si>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</si>
  <si>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</si>
  <si>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</si>
  <si>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</si>
  <si>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</si>
  <si>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</si>
  <si>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</si>
  <si>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</si>
  <si>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</si>
  <si>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</si>
  <si>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</si>
  <si>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</si>
  <si>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</si>
  <si>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</si>
  <si>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</si>
  <si>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</si>
  <si>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</si>
  <si>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</si>
  <si>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</si>
  <si>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</si>
  <si>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</si>
  <si>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</si>
  <si>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</si>
  <si>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</si>
  <si>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</si>
  <si>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</si>
  <si>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</si>
  <si>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</si>
  <si>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</si>
  <si>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</si>
  <si>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</si>
  <si>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</si>
  <si>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</si>
  <si>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</si>
  <si>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</si>
  <si>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</si>
  <si>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</si>
  <si>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</si>
  <si>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</si>
  <si>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</si>
  <si>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</si>
  <si>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</si>
  <si>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</si>
  <si>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</si>
  <si>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</si>
  <si>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</si>
  <si>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</si>
  <si>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</si>
  <si>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</si>
  <si>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</si>
  <si>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</si>
  <si>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</si>
  <si>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</si>
  <si>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</si>
  <si>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</si>
  <si>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</si>
  <si>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</si>
  <si>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</si>
  <si>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</si>
  <si>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</si>
  <si>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</si>
  <si>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</si>
  <si>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</si>
  <si>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</si>
  <si>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</si>
  <si>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</si>
  <si>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</si>
  <si>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</si>
  <si>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</si>
  <si>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</si>
  <si>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</si>
  <si>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</si>
  <si>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</si>
  <si>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</si>
  <si>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</si>
  <si>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</si>
  <si>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</si>
  <si>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</si>
  <si>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</si>
  <si>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</si>
  <si>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</si>
  <si>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</si>
  <si>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</si>
  <si>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</si>
  <si>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</si>
  <si>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</si>
  <si>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</si>
  <si>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</si>
  <si>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</si>
  <si>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</si>
  <si>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</si>
  <si>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</si>
  <si>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</si>
  <si>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</si>
  <si>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</si>
  <si>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</si>
  <si>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</si>
  <si>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</si>
  <si>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</si>
  <si>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</si>
  <si>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</si>
  <si>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</si>
  <si>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</si>
  <si>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</si>
  <si>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</si>
  <si>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</si>
  <si>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</si>
  <si>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</si>
  <si>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</si>
  <si>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</si>
  <si>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</si>
  <si>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</si>
  <si>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</si>
  <si>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</si>
  <si>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</si>
  <si>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</si>
  <si>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</si>
  <si>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</si>
  <si>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</si>
  <si>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</si>
  <si>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</si>
  <si>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</si>
  <si>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</si>
  <si>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</si>
  <si>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</si>
  <si>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</si>
  <si>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</si>
  <si>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</si>
  <si>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</si>
  <si>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</si>
  <si>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</si>
  <si>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</si>
  <si>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</si>
  <si>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</si>
  <si>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</si>
  <si>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</si>
  <si>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</si>
  <si>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</si>
  <si>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</si>
  <si>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</si>
  <si>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</si>
  <si>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</si>
  <si>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</si>
  <si>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</si>
  <si>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</si>
  <si>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</si>
  <si>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</si>
  <si>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</si>
  <si>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</si>
  <si>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</si>
  <si>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</si>
  <si>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</si>
  <si>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</si>
  <si>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</si>
  <si>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</si>
  <si>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</si>
  <si>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</si>
  <si>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</si>
  <si>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</si>
  <si>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</si>
  <si>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</si>
  <si>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</si>
  <si>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</si>
  <si>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</si>
  <si>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</si>
  <si>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</si>
  <si>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</si>
  <si>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</si>
  <si>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</si>
  <si>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</si>
  <si>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</si>
  <si>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</si>
  <si>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</si>
  <si>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</si>
  <si>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</si>
  <si>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</si>
  <si>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</si>
  <si>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</si>
  <si>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</si>
  <si>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</si>
  <si>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</si>
  <si>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</si>
  <si>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</si>
  <si>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</si>
  <si>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</si>
  <si>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</si>
  <si>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</si>
  <si>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</si>
  <si>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</si>
  <si>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</si>
  <si>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</si>
  <si>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</si>
  <si>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</si>
  <si>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</si>
  <si>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</si>
  <si>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</si>
  <si>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</si>
  <si>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</si>
  <si>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</si>
  <si>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</si>
  <si>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</si>
  <si>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</si>
  <si>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</si>
  <si>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</si>
  <si>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</si>
  <si>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</si>
  <si>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</si>
  <si>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</si>
  <si>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</si>
  <si>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</si>
  <si>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</si>
  <si>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</si>
  <si>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</si>
  <si>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</si>
  <si>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</si>
  <si>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</si>
  <si>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</si>
  <si>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</si>
  <si>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</si>
  <si>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</si>
  <si>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</si>
  <si>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</si>
  <si>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</si>
  <si>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</si>
  <si>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</si>
  <si>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</si>
  <si>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</si>
  <si>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</si>
  <si>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</si>
  <si>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</si>
  <si>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</si>
  <si>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</si>
  <si>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</si>
  <si>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</si>
  <si>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</si>
  <si>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</si>
  <si>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</si>
  <si>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</si>
  <si>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</si>
  <si>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</si>
  <si>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</si>
  <si>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</si>
  <si>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</si>
  <si>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</si>
  <si>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</si>
  <si>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</si>
  <si>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</si>
  <si>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</si>
  <si>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</si>
  <si>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</si>
  <si>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</si>
  <si>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</si>
  <si>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</si>
  <si>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</si>
  <si>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</si>
  <si>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</si>
  <si>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</si>
  <si>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</si>
  <si>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</si>
  <si>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</si>
  <si>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</si>
  <si>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</si>
  <si>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</si>
  <si>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</si>
  <si>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</si>
  <si>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</si>
  <si>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</si>
  <si>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</si>
  <si>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</si>
  <si>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</si>
  <si>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</si>
  <si>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</si>
  <si>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</si>
  <si>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</si>
  <si>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</si>
  <si>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</si>
  <si>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</si>
  <si>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</si>
  <si>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</si>
  <si>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</si>
  <si>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</si>
  <si>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</si>
  <si>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</si>
  <si>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</si>
  <si>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</si>
  <si>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</si>
  <si>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</si>
  <si>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</si>
  <si>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</si>
  <si>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</si>
  <si>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</si>
  <si>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</si>
  <si>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</si>
  <si>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</si>
  <si>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</si>
  <si>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</si>
  <si>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</si>
  <si>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</si>
  <si>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</si>
  <si>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</si>
  <si>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</si>
  <si>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</si>
  <si>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</si>
  <si>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</si>
  <si>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</si>
  <si>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</si>
  <si>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</si>
  <si>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</si>
  <si>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</si>
  <si>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</si>
  <si>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</si>
  <si>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</si>
  <si>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</si>
  <si>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</si>
  <si>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</si>
  <si>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</si>
  <si>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</si>
  <si>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</si>
  <si>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</si>
  <si>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</si>
  <si>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</si>
  <si>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</si>
  <si>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</si>
  <si>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</si>
  <si>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</si>
  <si>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</si>
  <si>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</si>
  <si>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</si>
  <si>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</si>
  <si>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</si>
  <si>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</si>
  <si>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</si>
  <si>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</si>
  <si>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</si>
  <si>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</si>
  <si>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</si>
  <si>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</si>
  <si>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</si>
  <si>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</si>
  <si>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</si>
  <si>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</si>
  <si>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</si>
  <si>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</si>
  <si>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</si>
  <si>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</si>
  <si>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</si>
  <si>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</si>
  <si>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</si>
  <si>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</si>
  <si>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</si>
  <si>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</si>
  <si>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</si>
  <si>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</si>
  <si>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</si>
  <si>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</si>
  <si>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</si>
  <si>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</si>
  <si>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</si>
  <si>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</si>
  <si>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</si>
  <si>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</si>
  <si>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</si>
  <si>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</si>
  <si>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</si>
  <si>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</si>
  <si>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</si>
  <si>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</si>
  <si>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</si>
  <si>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</si>
  <si>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</si>
  <si>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</si>
  <si>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</si>
  <si>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</si>
  <si>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</si>
  <si>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</si>
  <si>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</si>
  <si>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</si>
  <si>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</si>
  <si>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</si>
  <si>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</si>
  <si>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</si>
  <si>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</si>
  <si>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</si>
  <si>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</si>
  <si>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</si>
  <si>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</si>
  <si>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</si>
  <si>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</si>
  <si>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</si>
  <si>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</si>
  <si>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</si>
  <si>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</si>
  <si>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</si>
  <si>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</si>
  <si>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</si>
  <si>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</si>
  <si>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</si>
  <si>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</si>
  <si>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</si>
  <si>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</si>
  <si>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</si>
  <si>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</si>
  <si>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</si>
  <si>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</si>
  <si>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</si>
  <si>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</si>
  <si>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</si>
  <si>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</si>
  <si>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</si>
  <si>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</si>
  <si>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</si>
  <si>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</si>
  <si>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</si>
  <si>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</si>
  <si>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</si>
  <si>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</si>
  <si>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</si>
  <si>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</si>
  <si>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</si>
  <si>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</si>
  <si>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</si>
  <si>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</si>
  <si>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</si>
  <si>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</si>
  <si>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</si>
  <si>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</si>
  <si>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</si>
  <si>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</si>
  <si>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</si>
  <si>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</si>
  <si>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</si>
  <si>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</si>
  <si>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</si>
  <si>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</si>
  <si>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</si>
  <si>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</si>
  <si>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</si>
  <si>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</si>
  <si>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</si>
  <si>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</si>
  <si>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</si>
  <si>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</si>
  <si>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</si>
  <si>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</si>
  <si>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</si>
  <si>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</si>
  <si>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</si>
  <si>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</si>
  <si>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</si>
  <si>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</si>
  <si>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</si>
  <si>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</si>
  <si>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</si>
  <si>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</si>
  <si>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</si>
  <si>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</si>
  <si>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</si>
  <si>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</si>
  <si>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</si>
  <si>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</si>
  <si>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</si>
  <si>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</si>
  <si>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</si>
  <si>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</si>
  <si>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</si>
  <si>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</si>
  <si>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</si>
  <si>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</si>
  <si>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</si>
  <si>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</si>
  <si>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</si>
  <si>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</si>
  <si>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</si>
  <si>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</si>
  <si>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</si>
  <si>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</si>
  <si>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</si>
  <si>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</si>
  <si>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</si>
  <si>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</si>
  <si>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</si>
  <si>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</si>
  <si>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</si>
  <si>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</si>
  <si>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</si>
  <si>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</si>
  <si>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</si>
  <si>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</si>
  <si>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</si>
  <si>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</si>
  <si>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</si>
  <si>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</si>
  <si>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</si>
  <si>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</si>
  <si>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</si>
  <si>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</si>
  <si>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</si>
  <si>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</si>
  <si>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</si>
  <si>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</si>
  <si>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</si>
  <si>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</si>
  <si>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</si>
  <si>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</si>
  <si>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</si>
  <si>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</si>
  <si>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</si>
  <si>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</si>
  <si>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</si>
  <si>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</si>
  <si>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</si>
  <si>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</si>
  <si>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</si>
  <si>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</si>
  <si>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</si>
  <si>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</si>
  <si>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</si>
  <si>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</si>
  <si>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</si>
  <si>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</si>
  <si>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</si>
  <si>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</si>
  <si>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</si>
  <si>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</si>
  <si>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</si>
  <si>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</si>
  <si>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</si>
  <si>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</si>
  <si>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</si>
  <si>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</si>
  <si>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</si>
  <si>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</si>
  <si>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</si>
  <si>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</si>
  <si>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</si>
  <si>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</si>
  <si>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</si>
  <si>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</si>
  <si>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</si>
  <si>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</si>
  <si>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</si>
  <si>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</si>
  <si>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</si>
  <si>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</si>
  <si>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</si>
  <si>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</si>
  <si>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</si>
  <si>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</si>
  <si>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</si>
  <si>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</si>
  <si>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</si>
  <si>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</si>
  <si>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</si>
  <si>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</si>
  <si>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</si>
  <si>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</si>
  <si>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</si>
  <si>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</si>
  <si>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</si>
  <si>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</si>
  <si>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</si>
  <si>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</si>
  <si>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</si>
  <si>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</si>
  <si>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</si>
  <si>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</si>
  <si>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</si>
  <si>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</si>
  <si>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</si>
  <si>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</si>
  <si>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</si>
  <si>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</si>
  <si>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</si>
  <si>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</si>
  <si>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</si>
  <si>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</si>
  <si>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</si>
  <si>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</si>
  <si>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</si>
  <si>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</si>
  <si>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</si>
  <si>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</si>
  <si>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</si>
  <si>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</si>
  <si>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</si>
  <si>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</si>
  <si>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</si>
  <si>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</si>
  <si>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</si>
  <si>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</si>
  <si>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</si>
  <si>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</si>
  <si>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</si>
  <si>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</si>
  <si>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</si>
  <si>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</si>
  <si>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</si>
  <si>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</si>
  <si>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</si>
  <si>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</si>
  <si>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</si>
  <si>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</si>
  <si>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</si>
  <si>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</si>
  <si>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</si>
  <si>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</si>
  <si>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</si>
  <si>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</si>
  <si>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</si>
  <si>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</si>
  <si>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</si>
  <si>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</si>
  <si>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</si>
  <si>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</si>
  <si>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</si>
  <si>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</si>
  <si>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</si>
  <si>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</si>
  <si>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</si>
  <si>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</si>
  <si>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</si>
  <si>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</si>
  <si>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</si>
  <si>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</si>
  <si>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</si>
  <si>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</si>
  <si>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</si>
  <si>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</si>
  <si>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</si>
  <si>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</si>
  <si>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</si>
  <si>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</si>
  <si>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</si>
  <si>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</si>
  <si>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</si>
  <si>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</si>
  <si>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</si>
  <si>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</si>
  <si>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</si>
  <si>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</si>
  <si>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</si>
  <si>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</si>
  <si>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</si>
  <si>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</si>
  <si>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</si>
  <si>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</si>
  <si>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</si>
  <si>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</si>
  <si>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</si>
  <si>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</si>
  <si>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</si>
  <si>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</si>
  <si>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</si>
  <si>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</si>
  <si>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</si>
  <si>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</si>
  <si>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</si>
  <si>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</si>
  <si>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</si>
  <si>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</si>
  <si>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</si>
  <si>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</si>
  <si>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</si>
  <si>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</si>
  <si>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</si>
  <si>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</si>
  <si>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</si>
  <si>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</si>
  <si>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</si>
  <si>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</si>
  <si>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</si>
  <si>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</si>
  <si>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</si>
  <si>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</si>
  <si>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</si>
  <si>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</si>
  <si>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</si>
  <si>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</si>
  <si>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</si>
  <si>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</si>
  <si>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</si>
  <si>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</si>
  <si>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</si>
  <si>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</si>
  <si>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</si>
  <si>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</si>
  <si>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</si>
  <si>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</si>
  <si>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</si>
  <si>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</si>
  <si>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</si>
  <si>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</si>
  <si>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</si>
  <si>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</si>
  <si>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</si>
  <si>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</si>
  <si>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</si>
  <si>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</si>
  <si>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</si>
  <si>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</si>
  <si>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</si>
  <si>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</si>
  <si>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</si>
  <si>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</si>
  <si>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</si>
  <si>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</si>
  <si>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</si>
  <si>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</si>
  <si>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</si>
  <si>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</si>
  <si>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</si>
  <si>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</si>
  <si>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</si>
  <si>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</si>
  <si>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</si>
  <si>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</si>
  <si>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</si>
  <si>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</si>
  <si>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</si>
  <si>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</si>
  <si>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</si>
  <si>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</si>
  <si>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</si>
  <si>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</si>
  <si>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</si>
  <si>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</si>
  <si>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</si>
  <si>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</si>
  <si>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</si>
  <si>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</si>
  <si>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</si>
  <si>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</si>
  <si>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</si>
  <si>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</si>
  <si>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</si>
  <si>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</si>
  <si>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</si>
  <si>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</si>
  <si>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</si>
  <si>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</si>
  <si>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</si>
  <si>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</si>
  <si>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</si>
  <si>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</si>
  <si>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</si>
  <si>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</si>
  <si>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</si>
  <si>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</si>
  <si>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</si>
  <si>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</si>
  <si>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</si>
  <si>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</si>
  <si>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</si>
  <si>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</si>
  <si>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</si>
  <si>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</si>
  <si>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</si>
  <si>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</si>
  <si>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</si>
  <si>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</si>
  <si>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</si>
  <si>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</si>
  <si>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</si>
  <si>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</si>
  <si>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</si>
  <si>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</si>
  <si>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</si>
  <si>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</si>
  <si>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</si>
  <si>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</si>
  <si>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</si>
  <si>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</si>
  <si>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</si>
  <si>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</si>
  <si>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</si>
  <si>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</si>
  <si>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</si>
  <si>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</si>
  <si>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</si>
  <si>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</si>
  <si>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</si>
  <si>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</si>
  <si>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</si>
  <si>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</si>
  <si>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</si>
  <si>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</si>
  <si>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</si>
  <si>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</si>
  <si>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</si>
  <si>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</si>
  <si>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</si>
  <si>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</si>
  <si>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</si>
  <si>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</si>
  <si>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</si>
  <si>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</si>
  <si>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</si>
  <si>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</si>
  <si>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</si>
  <si>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</si>
  <si>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</si>
  <si>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</si>
  <si>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</si>
  <si>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</si>
  <si>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</si>
  <si>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</si>
  <si>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</si>
  <si>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</si>
  <si>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</si>
  <si>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</si>
  <si>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</si>
  <si>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</si>
  <si>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</si>
  <si>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</si>
  <si>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</si>
  <si>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</si>
  <si>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</si>
  <si>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</si>
  <si>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</si>
  <si>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</si>
  <si>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</si>
  <si>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</si>
  <si>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</si>
  <si>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</si>
  <si>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</si>
  <si>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</si>
  <si>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</si>
  <si>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</si>
  <si>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</si>
  <si>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</si>
  <si>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</si>
  <si>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</si>
  <si>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</si>
  <si>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</si>
  <si>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</si>
  <si>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</si>
  <si>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</si>
  <si>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</si>
  <si>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</si>
  <si>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</si>
  <si>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</si>
  <si>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</si>
  <si>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</si>
  <si>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</si>
  <si>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</si>
  <si>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</si>
  <si>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</si>
  <si>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</si>
  <si>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</si>
  <si>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</si>
  <si>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</si>
  <si>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</si>
  <si>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</si>
  <si>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</si>
  <si>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</si>
  <si>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</si>
  <si>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</si>
  <si>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</si>
  <si>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</si>
  <si>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</si>
  <si>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</si>
  <si>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</si>
  <si>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</si>
  <si>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</si>
  <si>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</si>
  <si>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</si>
  <si>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</si>
  <si>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</si>
  <si>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</si>
  <si>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</si>
  <si>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</si>
  <si>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</si>
  <si>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</si>
  <si>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</si>
  <si>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</si>
  <si>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</si>
  <si>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</si>
  <si>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</si>
  <si>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</si>
  <si>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</si>
  <si>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</si>
  <si>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</si>
  <si>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</si>
  <si>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</si>
  <si>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</si>
  <si>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</si>
  <si>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</si>
  <si>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</si>
  <si>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</si>
  <si>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</si>
  <si>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</si>
  <si>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</si>
  <si>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</si>
  <si>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</si>
  <si>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</si>
  <si>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</si>
  <si>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</si>
  <si>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</si>
  <si>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</si>
  <si>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</si>
  <si>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</si>
  <si>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</si>
  <si>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</si>
  <si>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</si>
  <si>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</si>
  <si>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</si>
  <si>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</si>
  <si>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</si>
  <si>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</si>
  <si>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</si>
  <si>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</si>
  <si>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</si>
  <si>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</si>
  <si>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</si>
  <si>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</si>
  <si>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</si>
  <si>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</si>
  <si>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</si>
  <si>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</si>
  <si>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</si>
  <si>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</si>
  <si>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</si>
  <si>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</si>
  <si>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</si>
  <si>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</si>
  <si>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</si>
  <si>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</si>
  <si>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</si>
  <si>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</si>
  <si>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</si>
  <si>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</si>
  <si>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</si>
  <si>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</si>
  <si>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</si>
  <si>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</si>
  <si>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</si>
  <si>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</si>
  <si>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</si>
  <si>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</si>
  <si>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</si>
  <si>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</si>
  <si>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</si>
  <si>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</si>
  <si>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</si>
  <si>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</si>
  <si>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</si>
  <si>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</si>
  <si>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</si>
  <si>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</si>
  <si>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</si>
  <si>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</si>
  <si>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</si>
  <si>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</si>
  <si>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</si>
  <si>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</si>
  <si>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</si>
  <si>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</si>
  <si>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</si>
  <si>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</si>
  <si>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</si>
  <si>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</si>
  <si>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</si>
  <si>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</si>
  <si>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</si>
  <si>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</si>
  <si>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</si>
  <si>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</si>
  <si>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</si>
  <si>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</si>
  <si>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</si>
  <si>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</si>
  <si>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</si>
  <si>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</si>
  <si>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</si>
  <si>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</si>
  <si>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</si>
  <si>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</si>
  <si>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</si>
  <si>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</si>
  <si>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</si>
  <si>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</si>
  <si>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</si>
  <si>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</si>
  <si>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</si>
  <si>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</si>
  <si>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</si>
  <si>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</si>
  <si>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</si>
  <si>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</si>
  <si>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</si>
  <si>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</si>
  <si>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</si>
  <si>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</si>
  <si>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</si>
  <si>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</si>
  <si>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</si>
  <si>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</si>
  <si>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</si>
  <si>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</si>
  <si>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</si>
  <si>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</si>
  <si>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</si>
  <si>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</si>
  <si>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</si>
  <si>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</si>
  <si>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</si>
  <si>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</si>
  <si>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</si>
  <si>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</si>
  <si>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</si>
  <si>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</si>
  <si>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</si>
  <si>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</si>
  <si>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</si>
  <si>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</si>
  <si>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</si>
  <si>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</si>
  <si>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</si>
  <si>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</si>
  <si>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</si>
  <si>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</si>
  <si>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</si>
  <si>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</si>
  <si>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</si>
  <si>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</si>
  <si>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</si>
  <si>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</si>
  <si>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</si>
  <si>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</si>
  <si>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</si>
  <si>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</si>
  <si>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</si>
  <si>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</si>
  <si>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</si>
  <si>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</si>
  <si>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</si>
  <si>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</si>
  <si>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</si>
  <si>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</si>
  <si>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</si>
  <si>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</si>
  <si>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</si>
  <si>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</si>
  <si>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</si>
  <si>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</si>
  <si>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</si>
  <si>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</si>
  <si>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</si>
  <si>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</si>
  <si>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</si>
  <si>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</si>
  <si>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</si>
  <si>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</si>
  <si>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</si>
  <si>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</si>
  <si>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</si>
  <si>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</si>
  <si>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</si>
  <si>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</si>
  <si>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</si>
  <si>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</si>
  <si>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</si>
  <si>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</si>
  <si>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</si>
  <si>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</si>
  <si>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</si>
  <si>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</si>
  <si>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</si>
  <si>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</si>
  <si>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</si>
  <si>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</si>
  <si>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</si>
  <si>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</si>
  <si>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</si>
  <si>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</si>
  <si>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</si>
  <si>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</si>
  <si>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</si>
  <si>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</si>
  <si>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</si>
  <si>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</si>
  <si>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</si>
  <si>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</si>
  <si>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</si>
  <si>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</si>
  <si>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</si>
  <si>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</si>
  <si>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</si>
  <si>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</si>
  <si>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</si>
  <si>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</si>
  <si>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</si>
  <si>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</si>
  <si>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</si>
  <si>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</si>
  <si>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</si>
  <si>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</si>
  <si>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</si>
  <si>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</si>
  <si>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</si>
  <si>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</si>
  <si>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</si>
  <si>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</si>
  <si>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</si>
  <si>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</si>
  <si>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</si>
  <si>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</si>
  <si>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</si>
  <si>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</si>
  <si>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</si>
  <si>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</si>
  <si>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</si>
  <si>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</si>
  <si>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</si>
  <si>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</si>
  <si>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</si>
  <si>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</si>
  <si>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</si>
  <si>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</si>
  <si>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</si>
  <si>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</si>
  <si>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</si>
  <si>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</si>
  <si>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</si>
  <si>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</si>
  <si>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</si>
  <si>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</si>
  <si>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</si>
  <si>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</si>
  <si>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</si>
  <si>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</si>
  <si>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</si>
  <si>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</si>
  <si>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</si>
  <si>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</si>
  <si>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</si>
  <si>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</si>
  <si>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</si>
  <si>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</si>
  <si>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</si>
  <si>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</si>
  <si>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</si>
  <si>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</si>
  <si>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</si>
  <si>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</si>
  <si>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</si>
  <si>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</si>
  <si>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</si>
  <si>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</si>
  <si>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</si>
  <si>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</si>
  <si>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</si>
  <si>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</si>
  <si>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</si>
  <si>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</si>
  <si>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</si>
  <si>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</si>
  <si>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</si>
  <si>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</si>
  <si>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</si>
  <si>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</si>
  <si>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</si>
  <si>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</si>
  <si>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</si>
  <si>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</si>
  <si>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</si>
  <si>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</si>
  <si>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</si>
  <si>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</si>
  <si>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</si>
  <si>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</si>
  <si>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</si>
  <si>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</si>
  <si>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</si>
  <si>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</si>
  <si>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</si>
  <si>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</si>
  <si>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</si>
  <si>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</si>
  <si>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</si>
  <si>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</si>
  <si>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</si>
  <si>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</si>
  <si>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</si>
  <si>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</si>
  <si>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</si>
  <si>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</si>
  <si>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</si>
  <si>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</si>
  <si>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</si>
  <si>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</si>
  <si>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</si>
  <si>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</si>
  <si>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</si>
  <si>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</si>
  <si>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</si>
  <si>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</si>
  <si>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</si>
  <si>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</si>
  <si>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</si>
  <si>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</si>
  <si>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</si>
  <si>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</si>
  <si>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</si>
  <si>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</si>
  <si>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</si>
  <si>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</si>
  <si>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</si>
  <si>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</si>
  <si>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</si>
  <si>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</si>
  <si>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</si>
  <si>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</si>
  <si>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</si>
  <si>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</si>
  <si>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</si>
  <si>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</si>
  <si>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</si>
  <si>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</si>
  <si>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</si>
  <si>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</si>
  <si>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</si>
  <si>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</si>
  <si>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</si>
  <si>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</si>
  <si>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</si>
  <si>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</si>
  <si>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</si>
  <si>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</si>
  <si>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</si>
  <si>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</si>
  <si>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</si>
  <si>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</si>
  <si>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</si>
  <si>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</si>
  <si>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</si>
  <si>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</si>
  <si>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</si>
  <si>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</si>
  <si>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</si>
  <si>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</si>
  <si>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</si>
  <si>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</si>
  <si>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</si>
  <si>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</si>
  <si>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</si>
  <si>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</si>
  <si>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</si>
  <si>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</si>
  <si>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</si>
  <si>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</si>
  <si>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</si>
  <si>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</si>
  <si>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</si>
  <si>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</si>
  <si>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</si>
  <si>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</si>
  <si>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</si>
  <si>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</si>
  <si>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</si>
  <si>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</si>
  <si>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</si>
  <si>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</si>
  <si>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</si>
  <si>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</si>
  <si>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</si>
  <si>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</si>
  <si>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</si>
  <si>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</si>
  <si>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</si>
  <si>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</si>
  <si>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</si>
  <si>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</si>
  <si>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</si>
  <si>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</si>
  <si>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</si>
  <si>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</si>
  <si>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</si>
  <si>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</si>
  <si>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</si>
  <si>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</si>
  <si>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</si>
  <si>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</si>
  <si>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</si>
  <si>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</si>
  <si>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</si>
  <si>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</si>
  <si>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</si>
  <si>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</si>
  <si>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</si>
  <si>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</si>
  <si>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</si>
  <si>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</si>
  <si>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</si>
  <si>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</si>
  <si>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</si>
  <si>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</si>
  <si>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</si>
  <si>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</si>
  <si>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</si>
  <si>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</si>
  <si>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</si>
  <si>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</si>
  <si>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</si>
  <si>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</si>
  <si>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</si>
  <si>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</si>
  <si>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</si>
  <si>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</si>
  <si>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</si>
  <si>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</si>
  <si>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</si>
  <si>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</si>
  <si>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</si>
  <si>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</si>
  <si>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</si>
  <si>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</si>
  <si>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</si>
  <si>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</si>
  <si>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</si>
  <si>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</si>
  <si>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</si>
  <si>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</si>
  <si>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</si>
  <si>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</si>
  <si>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</si>
  <si>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</si>
  <si>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</si>
  <si>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</si>
  <si>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</si>
  <si>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</si>
  <si>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</si>
  <si>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</si>
  <si>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</si>
  <si>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</si>
  <si>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</si>
  <si>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</si>
  <si>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</si>
  <si>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</si>
  <si>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</si>
  <si>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</si>
  <si>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</si>
  <si>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</si>
  <si>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</si>
  <si>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</si>
  <si>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</si>
  <si>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</si>
  <si>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</si>
  <si>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</si>
  <si>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</si>
  <si>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</si>
  <si>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</si>
  <si>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</si>
  <si>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</si>
  <si>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</si>
  <si>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</si>
  <si>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</si>
  <si>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</si>
  <si>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</si>
  <si>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</si>
  <si>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</si>
  <si>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</si>
  <si>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</si>
  <si>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</si>
  <si>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</si>
  <si>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</si>
  <si>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</si>
  <si>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</si>
  <si>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</si>
  <si>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</si>
  <si>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</si>
  <si>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</si>
  <si>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</si>
  <si>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</si>
  <si>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</si>
  <si>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</si>
  <si>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</si>
  <si>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</si>
  <si>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</si>
  <si>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</si>
  <si>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</si>
  <si>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</si>
  <si>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</si>
  <si>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</si>
  <si>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</si>
  <si>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</si>
  <si>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</si>
  <si>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</si>
  <si>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</si>
  <si>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</si>
  <si>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</si>
  <si>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</si>
  <si>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</si>
  <si>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</si>
  <si>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</si>
  <si>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</si>
  <si>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</si>
  <si>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</si>
  <si>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</si>
  <si>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</si>
  <si>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</si>
  <si>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</si>
  <si>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</si>
  <si>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</si>
  <si>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</si>
  <si>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</si>
  <si>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</si>
  <si>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</si>
  <si>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</si>
  <si>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</si>
  <si>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</si>
  <si>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</si>
  <si>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</si>
  <si>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</si>
  <si>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</si>
  <si>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</si>
  <si>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</si>
  <si>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</si>
  <si>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</si>
  <si>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</si>
  <si>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</si>
  <si>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</si>
  <si>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</si>
  <si>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</si>
  <si>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</si>
  <si>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</si>
  <si>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</si>
  <si>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</si>
  <si>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</si>
  <si>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</si>
  <si>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</si>
  <si>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</si>
  <si>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</si>
  <si>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</si>
  <si>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</si>
  <si>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</si>
  <si>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</si>
  <si>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</si>
  <si>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</si>
  <si>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</si>
  <si>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</si>
  <si>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</si>
  <si>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</si>
  <si>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</si>
  <si>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</si>
  <si>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</si>
  <si>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</si>
  <si>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</si>
  <si>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</si>
  <si>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</si>
  <si>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</si>
  <si>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</si>
  <si>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</si>
  <si>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</si>
  <si>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</si>
  <si>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</si>
  <si>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</si>
  <si>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</si>
  <si>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</si>
  <si>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</si>
  <si>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</si>
  <si>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</si>
  <si>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</si>
  <si>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</si>
  <si>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</si>
  <si>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</si>
  <si>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</si>
  <si>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</si>
  <si>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</si>
  <si>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</si>
  <si>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</si>
  <si>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</si>
  <si>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</si>
  <si>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</si>
  <si>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</si>
  <si>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</si>
  <si>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</si>
  <si>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</si>
  <si>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</si>
  <si>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</si>
  <si>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</si>
  <si>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</si>
  <si>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</si>
  <si>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</si>
  <si>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</si>
  <si>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</si>
  <si>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</si>
  <si>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</si>
  <si>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</si>
  <si>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</si>
  <si>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</si>
  <si>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</si>
  <si>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</si>
  <si>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</si>
  <si>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</si>
  <si>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</si>
  <si>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</si>
  <si>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</si>
  <si>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</si>
  <si>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</si>
  <si>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</si>
  <si>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</si>
  <si>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</si>
  <si>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</si>
  <si>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</si>
  <si>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</si>
  <si>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</si>
  <si>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</si>
  <si>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</si>
  <si>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</si>
  <si>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</si>
  <si>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</si>
  <si>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</si>
  <si>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</si>
  <si>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</si>
  <si>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</si>
  <si>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</si>
  <si>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</si>
  <si>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</si>
  <si>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</si>
  <si>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</si>
  <si>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</si>
  <si>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</si>
  <si>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</si>
  <si>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</si>
  <si>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</si>
  <si>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</si>
  <si>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</si>
  <si>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</si>
  <si>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</si>
  <si>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</si>
  <si>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</si>
  <si>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</si>
  <si>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</si>
  <si>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</si>
  <si>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</si>
  <si>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</si>
  <si>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</si>
  <si>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</si>
  <si>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</si>
  <si>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</si>
  <si>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</si>
  <si>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</si>
  <si>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</si>
  <si>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</si>
  <si>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</si>
  <si>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</si>
  <si>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</si>
  <si>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</si>
  <si>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</si>
  <si>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</si>
  <si>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</si>
  <si>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</si>
  <si>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</si>
  <si>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</si>
  <si>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</si>
  <si>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</si>
  <si>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</si>
  <si>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</si>
  <si>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</si>
  <si>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</si>
  <si>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</si>
  <si>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</si>
  <si>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</si>
  <si>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</si>
  <si>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</si>
  <si>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</si>
  <si>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</si>
  <si>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</si>
  <si>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</si>
  <si>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</si>
  <si>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</si>
  <si>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</si>
  <si>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</si>
  <si>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</si>
  <si>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</si>
  <si>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</si>
  <si>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</si>
  <si>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</si>
  <si>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</si>
  <si>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</si>
  <si>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</si>
  <si>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</si>
  <si>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</si>
  <si>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</si>
  <si>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</si>
  <si>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</si>
  <si>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</si>
  <si>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</si>
  <si>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</si>
  <si>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</si>
  <si>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</si>
  <si>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</si>
  <si>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</si>
  <si>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</si>
  <si>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</si>
  <si>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</si>
  <si>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</si>
  <si>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</si>
  <si>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</si>
  <si>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</si>
  <si>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</si>
  <si>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</si>
  <si>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</si>
  <si>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</si>
  <si>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</si>
  <si>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</si>
  <si>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</si>
  <si>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</si>
  <si>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</si>
  <si>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</si>
  <si>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</si>
  <si>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</si>
  <si>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</si>
  <si>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</si>
  <si>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</si>
  <si>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</si>
  <si>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</si>
  <si>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</si>
  <si>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</si>
  <si>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</si>
  <si>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</si>
  <si>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</si>
  <si>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</si>
  <si>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</si>
  <si>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</si>
  <si>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</si>
  <si>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</si>
  <si>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</si>
  <si>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</si>
  <si>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</si>
  <si>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</si>
  <si>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</si>
  <si>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</si>
  <si>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</si>
  <si>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</si>
  <si>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</si>
  <si>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</si>
  <si>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</si>
  <si>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</si>
  <si>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</si>
  <si>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</si>
  <si>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</si>
  <si>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</si>
  <si>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</si>
  <si>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</si>
  <si>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</si>
  <si>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</si>
  <si>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</si>
  <si>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</si>
  <si>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</si>
  <si>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</si>
  <si>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</si>
  <si>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</si>
  <si>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</si>
  <si>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</si>
  <si>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</si>
  <si>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</si>
  <si>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</si>
  <si>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</si>
  <si>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</si>
  <si>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</si>
  <si>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</si>
  <si>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</si>
  <si>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</si>
  <si>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</si>
  <si>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</si>
  <si>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</si>
  <si>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</si>
  <si>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</si>
  <si>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</si>
  <si>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</si>
  <si>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</si>
  <si>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</si>
  <si>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</si>
  <si>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</si>
  <si>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</si>
  <si>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</si>
  <si>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</si>
  <si>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</si>
  <si>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</si>
  <si>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</si>
  <si>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</si>
  <si>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</si>
  <si>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</si>
  <si>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</si>
  <si>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</si>
  <si>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</si>
  <si>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</si>
  <si>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</si>
  <si>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</si>
  <si>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</si>
  <si>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</si>
  <si>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</si>
  <si>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</si>
  <si>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</si>
  <si>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</si>
  <si>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</si>
  <si>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</si>
  <si>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</si>
  <si>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</si>
  <si>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</si>
  <si>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</si>
  <si>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</si>
  <si>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</si>
  <si>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</si>
  <si>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</si>
  <si>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</si>
  <si>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</si>
  <si>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</si>
  <si>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</si>
  <si>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</si>
  <si>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</si>
  <si>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</si>
  <si>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</si>
  <si>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</si>
  <si>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</si>
  <si>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</si>
  <si>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</si>
  <si>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</si>
  <si>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</si>
  <si>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</si>
  <si>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</si>
  <si>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</si>
  <si>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</si>
  <si>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</si>
  <si>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</si>
  <si>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</si>
  <si>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</si>
  <si>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</si>
  <si>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</si>
  <si>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</si>
  <si>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</si>
  <si>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</si>
  <si>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</si>
  <si>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</si>
  <si>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</si>
  <si>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</si>
  <si>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</si>
  <si>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</si>
  <si>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</si>
  <si>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</si>
  <si>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</si>
  <si>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</si>
  <si>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</si>
  <si>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</si>
  <si>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</si>
  <si>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</si>
  <si>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</si>
  <si>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</si>
  <si>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</si>
  <si>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</si>
  <si>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</si>
  <si>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</si>
  <si>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</si>
  <si>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</si>
  <si>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</si>
  <si>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</si>
  <si>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</si>
  <si>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</si>
  <si>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</si>
  <si>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</si>
  <si>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</si>
  <si>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</si>
  <si>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</si>
  <si>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</si>
  <si>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</si>
  <si>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</si>
  <si>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</si>
  <si>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</si>
  <si>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</si>
  <si>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</si>
  <si>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</si>
  <si>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</si>
  <si>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</si>
  <si>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</si>
  <si>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</si>
  <si>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</si>
  <si>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</si>
  <si>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</si>
  <si>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</si>
  <si>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</si>
  <si>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</si>
  <si>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</si>
  <si>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</si>
  <si>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</si>
  <si>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</si>
  <si>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</si>
  <si>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</si>
  <si>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</si>
  <si>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</si>
  <si>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</si>
  <si>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</si>
  <si>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</si>
  <si>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</si>
  <si>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</si>
  <si>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</si>
  <si>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</si>
  <si>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</si>
  <si>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</si>
  <si>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</si>
  <si>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</si>
  <si>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</si>
  <si>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</si>
  <si>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</si>
  <si>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</si>
  <si>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</si>
  <si>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</si>
  <si>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</si>
  <si>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</si>
  <si>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</si>
  <si>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</si>
  <si>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</si>
  <si>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</si>
  <si>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</si>
  <si>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</si>
  <si>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</si>
  <si>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</si>
  <si>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</si>
  <si>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</si>
  <si>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</si>
  <si>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</si>
  <si>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</si>
  <si>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</si>
  <si>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</si>
  <si>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</si>
  <si>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</si>
  <si>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</si>
  <si>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</si>
  <si>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</si>
  <si>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</si>
  <si>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</si>
  <si>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</si>
  <si>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</si>
  <si>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</si>
  <si>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</si>
  <si>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</si>
  <si>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</si>
  <si>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</si>
  <si>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</si>
  <si>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</si>
  <si>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</si>
  <si>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</si>
  <si>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</si>
  <si>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</si>
  <si>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</si>
  <si>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</si>
  <si>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</si>
  <si>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</si>
  <si>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</si>
  <si>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</si>
  <si>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</si>
  <si>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</si>
  <si>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</si>
  <si>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</si>
  <si>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</si>
  <si>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</si>
  <si>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</si>
  <si>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</si>
  <si>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</si>
  <si>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</si>
  <si>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</si>
  <si>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</si>
  <si>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</si>
  <si>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</si>
  <si>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</si>
  <si>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</si>
  <si>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</si>
  <si>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</si>
  <si>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</si>
  <si>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</si>
  <si>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</si>
  <si>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</si>
  <si>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</si>
  <si>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</si>
  <si>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</si>
  <si>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</si>
  <si>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</si>
  <si>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</si>
  <si>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</si>
  <si>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</si>
  <si>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</si>
  <si>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</si>
  <si>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</si>
  <si>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</si>
  <si>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</si>
  <si>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</si>
  <si>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</si>
  <si>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</si>
  <si>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</si>
  <si>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</si>
  <si>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</si>
  <si>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</si>
  <si>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</si>
  <si>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</si>
  <si>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</si>
  <si>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</si>
  <si>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</si>
  <si>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</si>
  <si>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</si>
  <si>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</si>
  <si>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</si>
  <si>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</si>
  <si>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</si>
  <si>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</si>
  <si>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</si>
  <si>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</si>
  <si>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</si>
  <si>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</si>
  <si>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</si>
  <si>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</si>
  <si>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</si>
  <si>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</si>
  <si>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</si>
  <si>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</si>
  <si>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</si>
  <si>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</si>
  <si>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</si>
  <si>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</si>
  <si>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</si>
  <si>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</si>
  <si>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</si>
  <si>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</si>
  <si>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</si>
  <si>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</si>
  <si>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</si>
  <si>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</si>
  <si>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</si>
  <si>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</si>
  <si>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</si>
  <si>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</si>
  <si>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</si>
  <si>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</si>
  <si>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</si>
  <si>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</si>
  <si>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</si>
  <si>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</si>
  <si>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</si>
  <si>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</si>
  <si>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</si>
  <si>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</si>
  <si>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</si>
  <si>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</si>
  <si>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</si>
  <si>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</si>
  <si>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</si>
  <si>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</si>
  <si>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</si>
  <si>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</si>
  <si>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</si>
  <si>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</si>
  <si>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</si>
  <si>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</si>
  <si>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</si>
  <si>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</si>
  <si>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</si>
  <si>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</si>
  <si>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</si>
  <si>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</si>
  <si>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</si>
  <si>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</si>
  <si>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</si>
  <si>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</si>
  <si>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</si>
  <si>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</si>
  <si>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</si>
  <si>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</si>
  <si>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</si>
  <si>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</si>
  <si>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</si>
  <si>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</si>
  <si>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</si>
  <si>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</si>
  <si>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</si>
  <si>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</si>
  <si>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</si>
  <si>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</si>
  <si>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</si>
  <si>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</si>
  <si>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</si>
  <si>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</si>
  <si>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</si>
  <si>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</si>
  <si>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</si>
  <si>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</si>
  <si>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</si>
  <si>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</si>
  <si>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</si>
  <si>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</si>
  <si>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</si>
  <si>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</si>
  <si>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</si>
  <si>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</si>
  <si>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</si>
  <si>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</si>
  <si>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</si>
  <si>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</si>
  <si>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</si>
  <si>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</si>
  <si>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</si>
  <si>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</si>
  <si>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</si>
  <si>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</si>
  <si>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</si>
  <si>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</si>
  <si>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</si>
  <si>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</si>
  <si>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</si>
  <si>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</si>
  <si>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</si>
  <si>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</si>
  <si>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</si>
  <si>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</si>
  <si>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</si>
  <si>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</si>
  <si>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</si>
  <si>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</si>
  <si>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</si>
  <si>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</si>
  <si>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</si>
  <si>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</si>
  <si>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</si>
  <si>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</si>
  <si>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</si>
  <si>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</si>
  <si>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</si>
  <si>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</si>
  <si>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</si>
  <si>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</si>
  <si>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</si>
  <si>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</si>
  <si>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</si>
  <si>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</si>
  <si>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</si>
  <si>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</si>
  <si>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</si>
  <si>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</si>
  <si>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</si>
  <si>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</si>
  <si>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</si>
  <si>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</si>
  <si>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</si>
  <si>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</si>
  <si>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</si>
  <si>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</si>
  <si>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</si>
  <si>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</si>
  <si>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</si>
  <si>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</si>
  <si>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</si>
  <si>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</si>
  <si>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</si>
  <si>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</si>
  <si>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</si>
  <si>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</si>
  <si>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</si>
  <si>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</si>
  <si>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</si>
  <si>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</si>
  <si>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</si>
  <si>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</si>
  <si>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</si>
  <si>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</si>
  <si>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</si>
  <si>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</si>
  <si>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</si>
  <si>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</si>
  <si>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</si>
  <si>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</si>
  <si>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</si>
  <si>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</si>
  <si>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</si>
  <si>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</si>
  <si>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</si>
  <si>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</si>
  <si>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</si>
  <si>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</si>
  <si>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</si>
  <si>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</si>
  <si>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</si>
  <si>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</si>
  <si>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</si>
  <si>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</si>
  <si>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</si>
  <si>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</si>
  <si>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</si>
  <si>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</si>
  <si>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</si>
  <si>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</si>
  <si>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</si>
  <si>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</si>
  <si>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</si>
  <si>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</si>
  <si>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</si>
  <si>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</si>
  <si>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</si>
  <si>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</si>
  <si>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</si>
  <si>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</si>
  <si>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</si>
  <si>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</si>
  <si>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</si>
  <si>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</si>
  <si>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</si>
  <si>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</si>
  <si>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</si>
  <si>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</si>
  <si>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</si>
  <si>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</si>
  <si>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</si>
  <si>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</si>
  <si>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</si>
  <si>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</si>
  <si>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</si>
  <si>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</si>
  <si>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</si>
  <si>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</si>
  <si>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</si>
  <si>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</si>
  <si>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</si>
  <si>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</si>
  <si>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</si>
  <si>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</si>
  <si>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</si>
  <si>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</si>
  <si>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</si>
  <si>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</si>
  <si>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</si>
  <si>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</si>
  <si>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</si>
  <si>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</si>
  <si>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</si>
  <si>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</si>
  <si>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</si>
  <si>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</si>
  <si>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</si>
  <si>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</si>
  <si>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</si>
  <si>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</si>
  <si>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</si>
  <si>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</si>
  <si>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</si>
  <si>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</si>
  <si>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</si>
  <si>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</si>
  <si>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</si>
  <si>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</si>
  <si>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</si>
  <si>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</si>
  <si>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</si>
  <si>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</si>
  <si>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</si>
  <si>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</si>
  <si>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</si>
  <si>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</si>
  <si>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</si>
  <si>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</si>
  <si>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</si>
  <si>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</si>
  <si>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</si>
  <si>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</si>
  <si>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</si>
  <si>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</si>
  <si>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</si>
  <si>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</si>
  <si>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</si>
  <si>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</si>
  <si>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</si>
  <si>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</si>
  <si>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</si>
  <si>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</si>
  <si>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</si>
  <si>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</si>
  <si>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</si>
  <si>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</si>
  <si>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</si>
  <si>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</si>
  <si>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</si>
  <si>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</si>
  <si>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</si>
  <si>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</si>
  <si>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</si>
  <si>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</si>
  <si>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</si>
  <si>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</si>
  <si>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</si>
  <si>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</si>
  <si>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</si>
  <si>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</si>
  <si>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</si>
  <si>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</si>
  <si>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</si>
  <si>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</si>
  <si>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</si>
  <si>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</si>
  <si>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</si>
  <si>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</si>
  <si>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</si>
  <si>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</si>
  <si>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</si>
  <si>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</si>
  <si>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</si>
  <si>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</si>
  <si>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</si>
  <si>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</si>
  <si>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</si>
  <si>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</si>
  <si>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</si>
  <si>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</si>
  <si>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</si>
  <si>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</si>
  <si>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</si>
  <si>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</si>
  <si>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</si>
  <si>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</si>
  <si>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</si>
  <si>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</si>
  <si>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</si>
  <si>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</si>
  <si>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</si>
  <si>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</si>
  <si>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</si>
  <si>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</si>
  <si>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</si>
  <si>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</si>
  <si>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</si>
  <si>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</si>
  <si>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</si>
  <si>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</si>
  <si>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</si>
  <si>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</si>
  <si>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</si>
  <si>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</si>
  <si>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</si>
  <si>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</si>
  <si>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</si>
  <si>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</si>
  <si>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</si>
  <si>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</si>
  <si>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</si>
  <si>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</si>
  <si>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</si>
  <si>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</si>
  <si>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</si>
  <si>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</si>
  <si>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</si>
  <si>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</si>
  <si>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</si>
  <si>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</si>
  <si>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</si>
  <si>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</si>
  <si>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</si>
  <si>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</si>
  <si>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</si>
  <si>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</si>
  <si>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</si>
  <si>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</si>
  <si>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</si>
  <si>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</si>
  <si>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</si>
  <si>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</si>
  <si>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</si>
  <si>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</si>
  <si>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</si>
  <si>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</si>
  <si>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</si>
  <si>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</si>
  <si>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</si>
  <si>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</si>
  <si>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</si>
  <si>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</si>
  <si>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</si>
  <si>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</si>
  <si>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</si>
  <si>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</si>
  <si>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</si>
  <si>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</si>
  <si>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</si>
  <si>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</si>
  <si>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</si>
  <si>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</si>
  <si>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</si>
  <si>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</si>
  <si>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</si>
  <si>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</si>
  <si>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</si>
  <si>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</si>
  <si>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</si>
  <si>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</si>
  <si>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</si>
  <si>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</si>
  <si>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</si>
  <si>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</si>
  <si>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</si>
  <si>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</si>
  <si>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</si>
  <si>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</si>
  <si>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</si>
  <si>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</si>
  <si>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</si>
  <si>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</si>
  <si>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</si>
  <si>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</si>
  <si>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</si>
  <si>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</si>
  <si>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</si>
  <si>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</si>
  <si>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</si>
  <si>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</si>
  <si>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</si>
  <si>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</si>
  <si>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</si>
  <si>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</si>
  <si>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</si>
  <si>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</si>
  <si>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</si>
  <si>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</si>
  <si>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</si>
  <si>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</si>
  <si>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</si>
  <si>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</si>
  <si>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</si>
  <si>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</si>
  <si>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</si>
  <si>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</si>
  <si>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</si>
  <si>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</si>
  <si>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</si>
  <si>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</si>
  <si>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</si>
  <si>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</si>
  <si>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</si>
  <si>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</si>
  <si>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</si>
  <si>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</si>
  <si>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</si>
  <si>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</si>
  <si>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</si>
  <si>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</si>
  <si>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</si>
  <si>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</si>
  <si>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</si>
  <si>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</si>
  <si>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</si>
  <si>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</si>
  <si>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</si>
  <si>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</si>
  <si>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</si>
  <si>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</si>
  <si>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</si>
  <si>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</si>
  <si>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</si>
  <si>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</si>
  <si>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</si>
  <si>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</si>
  <si>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</si>
  <si>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</si>
  <si>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</si>
  <si>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</si>
  <si>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</si>
  <si>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</si>
  <si>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</si>
  <si>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</si>
  <si>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</si>
  <si>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</si>
  <si>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</si>
  <si>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</si>
  <si>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</si>
  <si>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</si>
  <si>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</si>
  <si>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</si>
  <si>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</si>
  <si>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</si>
  <si>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</si>
  <si>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</si>
  <si>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</si>
  <si>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</si>
  <si>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</si>
  <si>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</si>
  <si>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</si>
  <si>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</si>
  <si>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</si>
  <si>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</si>
  <si>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</si>
  <si>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</si>
  <si>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</si>
  <si>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</si>
  <si>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</si>
  <si>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</si>
  <si>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</si>
  <si>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PCM-20251212-00000083</t>
  </si>
  <si>
    <t xml:space="preserve">team on way need 60 min </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</si>
  <si>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</si>
  <si>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</si>
  <si>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</si>
  <si>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</si>
  <si>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</si>
  <si>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</si>
  <si>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</si>
  <si>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</si>
  <si>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</si>
  <si>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</si>
  <si>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</si>
  <si>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</si>
  <si>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</si>
  <si>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 xml:space="preserve"> PCM-20250215-00000830 </t>
  </si>
  <si>
    <t>LTE site still down and  site located in aramco area access issue need special permission</t>
  </si>
  <si>
    <t>PCM-20251207-00002149</t>
  </si>
  <si>
    <t xml:space="preserve">Access issue, Site having Rent Issue owner refused to give access </t>
  </si>
  <si>
    <t>PCM-20251212-00000087</t>
  </si>
  <si>
    <t>60 min</t>
  </si>
  <si>
    <t xml:space="preserve">no pcm </t>
  </si>
  <si>
    <t>jed0553</t>
  </si>
  <si>
    <t>30 min</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</si>
  <si>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</si>
  <si>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</si>
  <si>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</si>
  <si>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</si>
  <si>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</si>
  <si>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</si>
  <si>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</si>
  <si>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</si>
  <si>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</si>
  <si>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</si>
  <si>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</si>
  <si>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PCM-20251211-00001401</t>
  </si>
  <si>
    <t xml:space="preserve">Sector Flapping , Site Located inside Safa palace and access issue due to permit expired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</si>
</sst>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34" totalsRowShown="0" headerRowDxfId="97" dataDxfId="96" headerRowBorderDxfId="94" tableBorderDxfId="95" totalsRowBorderDxfId="93">
  <autoFilter ref="A1:L13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07" totalsRowShown="0" headerRowDxfId="80" dataDxfId="79" headerRowBorderDxfId="77" tableBorderDxfId="78" totalsRowBorderDxfId="76">
  <autoFilter ref="A1:L20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59" totalsRowShown="0" headerRowDxfId="63" dataDxfId="62" headerRowBorderDxfId="60" tableBorderDxfId="61">
  <autoFilter ref="A1:L85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6" totalsRowShown="0" headerRowDxfId="47" dataDxfId="46" headerRowBorderDxfId="44" tableBorderDxfId="45" totalsRowBorderDxfId="43">
  <autoFilter ref="A1:L5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70" totalsRowShown="0" headerRowDxfId="30" dataDxfId="29" headerRowBorderDxfId="27" tableBorderDxfId="28">
  <autoFilter ref="A1:M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50" totalsRowShown="0" headerRowDxfId="13" tableBorderDxfId="12">
  <autoFilter ref="A1:L35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34"/>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340.15634907407366</v>
      </c>
      <c r="H2" s="73">
        <v>45662.943402777775</v>
      </c>
      <c r="I2" s="56" t="str">
        <f>IFERROR(VLOOKUP(D2,DB!A:F,6,0),"")</f>
        <v>Generator-SG</v>
      </c>
      <c r="J2" s="56" t="str">
        <f>IFERROR(VLOOKUP(D2,DB!A:G,7,0),"")</f>
        <v>Dead</v>
      </c>
      <c r="K2" s="64" t="s">
        <v>39107</v>
      </c>
      <c r="L2" s="62" t="str">
        <f>IFERROR(VLOOKUP(D2,DB!A:I,9,0),"")</f>
        <v>Latis</v>
      </c>
    </row>
    <row r="3" spans="1:15" ht="15" customHeight="1">
      <c r="A3" s="124" t="s">
        <v>39108</v>
      </c>
      <c r="B3" s="123" t="str">
        <f>IFERROR(VLOOKUP(D3,DB!A:K,11,0),"")</f>
        <v>R1</v>
      </c>
      <c r="C3" s="123">
        <v>2</v>
      </c>
      <c r="D3" s="56" t="s">
        <v>11493</v>
      </c>
      <c r="E3" s="122" t="s">
        <v>39106</v>
      </c>
      <c r="F3" s="121">
        <v>46003.080081018517</v>
      </c>
      <c r="G3" s="120">
        <f ca="1">IFERROR(NOW()-F3,"-")</f>
        <v>2.4693981482414529E-2</v>
      </c>
      <c r="H3" s="121">
        <v>46003.072905092595</v>
      </c>
      <c r="I3" s="123" t="str">
        <f>IFERROR(VLOOKUP(D3,DB!A:F,6,0),"")</f>
        <v>SCECO</v>
      </c>
      <c r="J3" s="123" t="str">
        <f>IFERROR(VLOOKUP(D3,DB!A:G,7,0),"")</f>
        <v>Dead</v>
      </c>
      <c r="K3" s="119" t="s">
        <v>39109</v>
      </c>
      <c r="L3" s="118" t="str">
        <f>IFERROR(VLOOKUP(D3,DB!A:I,9,0),"")</f>
        <v>Latis</v>
      </c>
    </row>
    <row r="4" spans="1:15" ht="15" customHeight="1">
      <c r="A4" s="124"/>
      <c r="B4" s="123" t="str">
        <f>IFERROR(VLOOKUP(D4,DB!A:K,11,0),"")</f>
        <v/>
      </c>
      <c r="C4" s="123"/>
      <c r="D4" s="56"/>
      <c r="E4" s="122"/>
      <c r="F4" s="121"/>
      <c r="G4" s="120">
        <f ca="1">IFERROR(NOW()-F4,"-")</f>
        <v>46003.104775</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46003.104775</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46003.104775</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46003.104775</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46003.104775</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46003.104775</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46003.104775</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46003.104775</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46003.104775</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46003.104775</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46003.104775</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46003.104775</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46003.104775</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46003.104775</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46003.104775</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46003.104775</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46003.104775</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46003.104775</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46003.104775</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46003.104775</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46003.104775</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46003.104775</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46003.104775</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46003.104775</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46003.104775</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46003.104775</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46003.104775</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46003.104775</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46003.104775</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46003.104775</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46003.104775</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46003.104775</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46003.104775</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46003.104775</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46003.104775</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46003.104775</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46003.104775</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46003.104775</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46003.104775</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46003.104775</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46003.104775</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46003.104775</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46003.104775</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46003.104775</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46003.104775</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46003.104775</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46003.104775</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46003.104775</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46003.104775</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46003.104775</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46003.104775</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46003.104775</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46003.104775</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46003.104775</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46003.104775</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46003.104775</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46003.104775</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46003.104775</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46003.104775</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46003.104775</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46003.104775</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46003.104775</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46003.104775</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46003.104775</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46003.104775</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46003.104775</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46003.104775</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46003.104775</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46003.104775</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46003.104775</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46003.104775</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46003.104775</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46003.104775</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46003.104775</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46003.104775</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46003.104775</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46003.104775</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46003.104775</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46003.104775</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46003.104775</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46003.104775</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46003.104775</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46003.104775</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46003.104775</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46003.104775</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46003.104775</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46003.104775</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46003.104775</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46003.104775</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46003.104775</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46003.104775</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46003.104775</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46003.104775</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46003.104775</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46003.104775</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46003.104775</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46003.104775</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46003.104775</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46003.104775</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46003.104775</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46003.104775</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46003.104775</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46003.104775</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46003.104775</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46003.104775</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46003.104775</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46003.104775</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46003.104775</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46003.104775</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46003.104775</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46003.104775</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46003.104775</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46003.104775</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46003.104775</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46003.104775</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46003.104775</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46003.104775</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46003.104775</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46003.104775</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46003.104775</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46003.104775</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46003.104775</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46003.104775</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46003.104775</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46003.104775</v>
      </c>
      <c r="H128" s="121"/>
      <c r="I128" s="123" t="str">
        <f>IFERROR(VLOOKUP(D128,DB!A:F,6,0),"")</f>
        <v/>
      </c>
      <c r="J128" s="123" t="str">
        <f>IFERROR(VLOOKUP(D128,DB!A:G,7,0),"")</f>
        <v/>
      </c>
      <c r="K128" s="119"/>
      <c r="L128" s="118" t="str">
        <f>IFERROR(VLOOKUP(D128,DB!A:I,9,0),"")</f>
        <v/>
      </c>
    </row>
    <row r="129" spans="1:12" ht="15" customHeight="1">
      <c r="A129" s="124"/>
      <c r="B129" s="123" t="str">
        <f>IFERROR(VLOOKUP(D129,DB!A:K,11,0),"")</f>
        <v/>
      </c>
      <c r="C129" s="123"/>
      <c r="D129" s="56"/>
      <c r="E129" s="122"/>
      <c r="F129" s="121"/>
      <c r="G129" s="120">
        <f ca="1">IFERROR(NOW()-F129,"-")</f>
        <v>46003.104775</v>
      </c>
      <c r="H129" s="121"/>
      <c r="I129" s="123" t="str">
        <f>IFERROR(VLOOKUP(D129,DB!A:F,6,0),"")</f>
        <v/>
      </c>
      <c r="J129" s="123" t="str">
        <f>IFERROR(VLOOKUP(D129,DB!A:G,7,0),"")</f>
        <v/>
      </c>
      <c r="K129" s="119"/>
      <c r="L129" s="118" t="str">
        <f>IFERROR(VLOOKUP(D129,DB!A:I,9,0),"")</f>
        <v/>
      </c>
    </row>
    <row r="130" spans="1:12" ht="15" customHeight="1">
      <c r="A130" s="124"/>
      <c r="B130" s="123" t="str">
        <f>IFERROR(VLOOKUP(D130,DB!A:K,11,0),"")</f>
        <v/>
      </c>
      <c r="C130" s="123"/>
      <c r="D130" s="56"/>
      <c r="E130" s="122"/>
      <c r="F130" s="121"/>
      <c r="G130" s="120">
        <f ca="1">IFERROR(NOW()-F130,"-")</f>
        <v>46003.104775</v>
      </c>
      <c r="H130" s="121"/>
      <c r="I130" s="123" t="str">
        <f>IFERROR(VLOOKUP(D130,DB!A:F,6,0),"")</f>
        <v/>
      </c>
      <c r="J130" s="123" t="str">
        <f>IFERROR(VLOOKUP(D130,DB!A:G,7,0),"")</f>
        <v/>
      </c>
      <c r="K130" s="119"/>
      <c r="L130" s="118" t="str">
        <f>IFERROR(VLOOKUP(D130,DB!A:I,9,0),"")</f>
        <v/>
      </c>
    </row>
    <row r="131" spans="1:12" ht="15" customHeight="1">
      <c r="A131" s="124"/>
      <c r="B131" s="123" t="str">
        <f>IFERROR(VLOOKUP(D131,DB!A:K,11,0),"")</f>
        <v/>
      </c>
      <c r="C131" s="123"/>
      <c r="D131" s="56"/>
      <c r="E131" s="122"/>
      <c r="F131" s="121"/>
      <c r="G131" s="120">
        <f ca="1">IFERROR(NOW()-F131,"-")</f>
        <v>46003.104775</v>
      </c>
      <c r="H131" s="121"/>
      <c r="I131" s="123" t="str">
        <f>IFERROR(VLOOKUP(D131,DB!A:F,6,0),"")</f>
        <v/>
      </c>
      <c r="J131" s="123" t="str">
        <f>IFERROR(VLOOKUP(D131,DB!A:G,7,0),"")</f>
        <v/>
      </c>
      <c r="K131" s="119"/>
      <c r="L131" s="118" t="str">
        <f>IFERROR(VLOOKUP(D131,DB!A:I,9,0),"")</f>
        <v/>
      </c>
    </row>
    <row r="132" spans="1:12" ht="15" customHeight="1">
      <c r="A132" s="124"/>
      <c r="B132" s="123" t="str">
        <f>IFERROR(VLOOKUP(D132,DB!A:K,11,0),"")</f>
        <v/>
      </c>
      <c r="C132" s="123"/>
      <c r="D132" s="56"/>
      <c r="E132" s="122"/>
      <c r="F132" s="121"/>
      <c r="G132" s="120">
        <f ca="1">IFERROR(NOW()-F132,"-")</f>
        <v>46003.104775</v>
      </c>
      <c r="H132" s="121"/>
      <c r="I132" s="123" t="str">
        <f>IFERROR(VLOOKUP(D132,DB!A:F,6,0),"")</f>
        <v/>
      </c>
      <c r="J132" s="123" t="str">
        <f>IFERROR(VLOOKUP(D132,DB!A:G,7,0),"")</f>
        <v/>
      </c>
      <c r="K132" s="119"/>
      <c r="L132" s="118" t="str">
        <f>IFERROR(VLOOKUP(D132,DB!A:I,9,0),"")</f>
        <v/>
      </c>
    </row>
    <row r="133" spans="1:12" ht="15" customHeight="1">
      <c r="A133" s="124"/>
      <c r="B133" s="123" t="str">
        <f>IFERROR(VLOOKUP(D133,DB!A:K,11,0),"")</f>
        <v/>
      </c>
      <c r="C133" s="123"/>
      <c r="D133" s="56"/>
      <c r="E133" s="122"/>
      <c r="F133" s="121"/>
      <c r="G133" s="120">
        <f ca="1">IFERROR(NOW()-F133,"-")</f>
        <v>46003.104775</v>
      </c>
      <c r="H133" s="121"/>
      <c r="I133" s="123" t="str">
        <f>IFERROR(VLOOKUP(D133,DB!A:F,6,0),"")</f>
        <v/>
      </c>
      <c r="J133" s="123" t="str">
        <f>IFERROR(VLOOKUP(D133,DB!A:G,7,0),"")</f>
        <v/>
      </c>
      <c r="K133" s="119"/>
      <c r="L133" s="118" t="str">
        <f>IFERROR(VLOOKUP(D133,DB!A:I,9,0),"")</f>
        <v/>
      </c>
    </row>
    <row r="134" spans="1:12" ht="15" customHeight="1">
      <c r="A134" s="124"/>
      <c r="B134" s="123" t="str">
        <f>IFERROR(VLOOKUP(D134,DB!A:K,11,0),"")</f>
        <v/>
      </c>
      <c r="C134" s="123"/>
      <c r="D134" s="56"/>
      <c r="E134" s="122"/>
      <c r="F134" s="121"/>
      <c r="G134" s="120">
        <f ca="1">IFERROR(NOW()-F134,"-")</f>
        <v>46003.104775</v>
      </c>
      <c r="H134" s="121"/>
      <c r="I134" s="123" t="str">
        <f>IFERROR(VLOOKUP(D134,DB!A:F,6,0),"")</f>
        <v/>
      </c>
      <c r="J134" s="123" t="str">
        <f>IFERROR(VLOOKUP(D134,DB!A:G,7,0),"")</f>
        <v/>
      </c>
      <c r="K134" s="119"/>
      <c r="L134" s="118" t="str">
        <f>IFERROR(VLOOKUP(D134,DB!A:I,9,0),"")</f>
        <v/>
      </c>
    </row>
  </sheetData>
  <customSheetViews>
    <customSheetView guid="{F6042A99-DD27-4453-835D-0834D95730CC}" filter="1" showAutoFilter="1">
      <pageMargins left="0" right="0" top="0" bottom="0" header="0" footer="0"/>
      <autoFilter ref="B1:M1" xr:uid="{26F44A27-5A74-4903-A5F0-E9A5748F1053}"/>
    </customSheetView>
  </customSheetViews>
  <dataValidations count="2">
    <dataValidation allowBlank="1" showInputMessage="1" showErrorMessage="1" sqref="E1" xr:uid="{5DBA255D-CDD9-49FB-AD3C-AF70AB4EE696}"/>
    <dataValidation type="list" allowBlank="1" showInputMessage="1" showErrorMessage="1" sqref="E2:E13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07"/>
  <sheetViews>
    <sheetView tabSelected="1" workbookViewId="0">
      <selection activeCell="D7" sqref="D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178.10493703703833</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18.717356018518331</v>
      </c>
      <c r="H4" s="97">
        <v>45984.381168981483</v>
      </c>
      <c r="I4" s="18" t="str">
        <f>IFERROR(VLOOKUP(D4,DB!A:F,6,0),"")</f>
        <v>SCECO</v>
      </c>
      <c r="J4" s="18" t="str">
        <f>IFERROR(VLOOKUP(D4,DB!A:G,7,0),"")</f>
        <v>Vandalized</v>
      </c>
      <c r="K4" s="19" t="s">
        <v>39117</v>
      </c>
      <c r="L4" s="18" t="str">
        <f>IFERROR(VLOOKUP(D4,DB!A:I,9,0),"")</f>
        <v>Latis</v>
      </c>
    </row>
    <row r="5" spans="1:12" s="149" customFormat="1" ht="28.5" customHeight="1">
      <c r="A5" s="150" t="s">
        <v>39118</v>
      </c>
      <c r="B5" s="58" t="str">
        <f>IFERROR(VLOOKUP(D5,DB!A:K,11,0),"")</f>
        <v>R2</v>
      </c>
      <c r="C5" s="58">
        <v>1</v>
      </c>
      <c r="D5" s="58" t="s">
        <v>22828</v>
      </c>
      <c r="E5" s="81" t="s">
        <v>39119</v>
      </c>
      <c r="F5" s="71">
        <v>45997.355381944442</v>
      </c>
      <c r="G5" s="72">
        <f ca="1">IFERROR(NOW()-F5,"-")</f>
        <v>5.749393055557448</v>
      </c>
      <c r="H5" s="71">
        <v>45997.339432870373</v>
      </c>
      <c r="I5" s="58" t="str">
        <f>IFERROR(VLOOKUP(D5,DB!A:F,6,0),"")</f>
        <v>SCECO</v>
      </c>
      <c r="J5" s="58" t="str">
        <f>IFERROR(VLOOKUP(D5,DB!A:G,7,0),"")</f>
        <v>Dead</v>
      </c>
      <c r="K5" s="82" t="s">
        <v>39120</v>
      </c>
      <c r="L5" s="58" t="str">
        <f>IFERROR(VLOOKUP(D5,DB!A:I,9,0),"")</f>
        <v>Latis</v>
      </c>
    </row>
    <row r="6" spans="1:12" ht="31.5" customHeight="1">
      <c r="A6" s="96" t="s">
        <v>39121</v>
      </c>
      <c r="B6" s="18" t="str">
        <f>IFERROR(VLOOKUP(D6,DB!A:K,11,0),"")</f>
        <v>R2</v>
      </c>
      <c r="C6" s="18">
        <v>1</v>
      </c>
      <c r="D6" s="18" t="s">
        <v>27889</v>
      </c>
      <c r="E6" s="81" t="s">
        <v>39106</v>
      </c>
      <c r="F6" s="97">
        <v>46000.831909722219</v>
      </c>
      <c r="G6" s="98">
        <f ca="1">IFERROR(NOW()-F6,"-")</f>
        <v>2.272865277780511</v>
      </c>
      <c r="H6" s="97">
        <v>46001.70820601852</v>
      </c>
      <c r="I6" s="18" t="str">
        <f>IFERROR(VLOOKUP(D6,DB!A:F,6,0),"")</f>
        <v>SCECO-Rental-Genset</v>
      </c>
      <c r="J6" s="18" t="str">
        <f>IFERROR(VLOOKUP(D6,DB!A:G,7,0),"")</f>
        <v>In progress</v>
      </c>
      <c r="K6" s="19" t="s">
        <v>39122</v>
      </c>
      <c r="L6" s="18" t="str">
        <f>IFERROR(VLOOKUP(D6,DB!A:I,9,0),"")</f>
        <v>Latis</v>
      </c>
    </row>
    <row r="7" spans="1:12" ht="31.5" customHeight="1">
      <c r="A7" s="96"/>
      <c r="B7" s="18" t="str">
        <f>IFERROR(VLOOKUP(D7,DB!A:K,11,0),"")</f>
        <v/>
      </c>
      <c r="C7" s="18"/>
      <c r="D7" s="18"/>
      <c r="E7" s="81"/>
      <c r="F7" s="97"/>
      <c r="G7" s="98">
        <f ca="1">IFERROR(NOW()-F7,"-")</f>
        <v>46003.104775</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46003.104775</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46003.104775</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46003.104775</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46003.104775</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46003.104775</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46003.104775</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46003.104775</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46003.104775</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46003.104775</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46003.104775</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46003.104775</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46003.104775</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46003.104775</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46003.104775</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46003.104775</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46003.104775</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46003.104775</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46003.104775</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46003.104775</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46003.104775</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46003.104775</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46003.104775</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46003.104775</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46003.104775</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46003.104775</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46003.104775</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46003.104775</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46003.104775</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46003.104775</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46003.104775</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46003.104775</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46003.104775</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46003.104775</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46003.104775</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46003.104775</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46003.104775</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46003.104775</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46003.104775</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46003.104775</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46003.104775</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46003.104775</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46003.104775</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46003.104775</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46003.104775</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46003.104775</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46003.104775</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46003.104775</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46003.104775</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46003.104775</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46003.104775</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46003.104775</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46003.104775</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46003.104775</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46003.104775</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46003.104775</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46003.104775</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46003.104775</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46003.104775</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46003.104775</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46003.104775</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46003.104775</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46003.104775</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46003.104775</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46003.104775</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46003.104775</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46003.104775</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46003.104775</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46003.104775</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46003.104775</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46003.104775</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46003.104775</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46003.104775</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46003.104775</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46003.104775</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46003.104775</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46003.104775</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46003.104775</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46003.104775</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46003.104775</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46003.104775</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46003.104775</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46003.104775</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46003.104775</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46003.104775</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46003.104775</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46003.104775</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46003.104775</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46003.104775</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46003.104775</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46003.104775</v>
      </c>
      <c r="H97" s="97"/>
      <c r="I97" s="18" t="str">
        <f>IFERROR(VLOOKUP(D97,DB!A:F,6,0),"")</f>
        <v/>
      </c>
      <c r="J97" s="18" t="str">
        <f>IFERROR(VLOOKUP(D97,DB!A:G,7,0),"")</f>
        <v/>
      </c>
      <c r="K97" s="19"/>
      <c r="L97" s="18" t="str">
        <f>IFERROR(VLOOKUP(D97,DB!A:I,9,0),"")</f>
        <v/>
      </c>
    </row>
    <row r="98" spans="1:12" ht="31.5" customHeight="1">
      <c r="A98" s="144"/>
      <c r="B98" s="145" t="str">
        <f>IFERROR(VLOOKUP(D98,DB!A:K,11,0),"")</f>
        <v/>
      </c>
      <c r="C98" s="145"/>
      <c r="D98" s="145"/>
      <c r="E98" s="145"/>
      <c r="F98" s="146"/>
      <c r="G98" s="147">
        <f ca="1">IFERROR(NOW()-F98,"-")</f>
        <v>46003.104775</v>
      </c>
      <c r="H98" s="146"/>
      <c r="I98" s="145" t="str">
        <f>IFERROR(VLOOKUP(D98,DB!A:F,6,0),"")</f>
        <v/>
      </c>
      <c r="J98" s="145" t="str">
        <f>IFERROR(VLOOKUP(D98,DB!A:G,7,0),"")</f>
        <v/>
      </c>
      <c r="K98" s="148"/>
      <c r="L98" s="145" t="str">
        <f>IFERROR(VLOOKUP(D98,DB!A:I,9,0),"")</f>
        <v/>
      </c>
    </row>
    <row r="99" spans="1:12" ht="31.5" customHeight="1">
      <c r="A99" s="96"/>
      <c r="B99" s="18" t="str">
        <f>IFERROR(VLOOKUP(D99,DB!A:K,11,0),"")</f>
        <v/>
      </c>
      <c r="C99" s="18"/>
      <c r="D99" s="18"/>
      <c r="E99" s="18"/>
      <c r="F99" s="97"/>
      <c r="G99" s="98">
        <f ca="1">IFERROR(NOW()-F99,"-")</f>
        <v>46003.104775</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46003.104775</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46003.104775</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46003.104775</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46003.104775</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46003.104775</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46003.104775</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46003.104775</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46003.104775</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46003.104775</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46003.104775</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46003.104775</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46003.104775</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46003.104775</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46003.104775</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46003.104775</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46003.104775</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46003.104775</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46003.104775</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46003.104775</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46003.104775</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46003.104775</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46003.104775</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46003.104775</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46003.104775</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46003.104775</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46003.104775</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46003.104775</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46003.104775</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46003.104775</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46003.104775</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46003.104775</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46003.104775</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46003.104775</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46003.104775</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46003.104775</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46003.104775</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46003.104775</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46003.104775</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46003.104775</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46003.104775</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46003.104775</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46003.104775</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46003.104775</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46003.104775</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46003.104775</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46003.104775</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46003.104775</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46003.104775</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46003.104775</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46003.104775</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46003.104775</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46003.104775</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46003.104775</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46003.104775</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46003.104775</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46003.104775</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46003.104775</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46003.104775</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46003.104775</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46003.104775</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46003.104775</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46003.104775</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46003.104775</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46003.104775</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46003.104775</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46003.104775</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46003.104775</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46003.104775</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46003.104775</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46003.104775</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46003.104775</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46003.104775</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46003.104775</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46003.104775</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46003.104775</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46003.104775</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46003.104775</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46003.104775</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46003.104775</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46003.104775</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46003.104775</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46003.104775</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46003.104775</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46003.104775</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46003.104775</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46003.104775</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46003.104775</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46003.104775</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46003.104775</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46003.104775</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46003.104775</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46003.104775</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46003.104775</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46003.104775</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46003.104775</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46003.104775</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46003.104775</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46003.104775</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46003.104775</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46003.104775</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46003.104775</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46003.104775</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46003.104775</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46003.104775</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46003.104775</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46003.104775</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46003.104775</v>
      </c>
      <c r="H206" s="97"/>
      <c r="I206" s="18" t="str">
        <f>IFERROR(VLOOKUP(D206,DB!A:F,6,0),"")</f>
        <v/>
      </c>
      <c r="J206" s="18" t="str">
        <f>IFERROR(VLOOKUP(D206,DB!A:G,7,0),"")</f>
        <v/>
      </c>
      <c r="K206" s="19"/>
      <c r="L206" s="18" t="str">
        <f>IFERROR(VLOOKUP(D206,DB!A:I,9,0),"")</f>
        <v/>
      </c>
    </row>
    <row r="207" spans="1:12" ht="31.5" customHeight="1">
      <c r="A207" s="144"/>
      <c r="B207" s="145" t="str">
        <f>IFERROR(VLOOKUP(D207,DB!A:K,11,0),"")</f>
        <v/>
      </c>
      <c r="C207" s="145"/>
      <c r="D207" s="145"/>
      <c r="E207" s="145"/>
      <c r="F207" s="146"/>
      <c r="G207" s="147">
        <f ca="1">IFERROR(NOW()-F207,"-")</f>
        <v>46003.104775</v>
      </c>
      <c r="H207" s="146"/>
      <c r="I207" s="145" t="str">
        <f>IFERROR(VLOOKUP(D207,DB!A:F,6,0),"")</f>
        <v/>
      </c>
      <c r="J207" s="145" t="str">
        <f>IFERROR(VLOOKUP(D207,DB!A:G,7,0),"")</f>
        <v/>
      </c>
      <c r="K207" s="148"/>
      <c r="L207" s="145" t="str">
        <f>IFERROR(VLOOKUP(D207,DB!A:I,9,0),"")</f>
        <v/>
      </c>
    </row>
  </sheetData>
  <dataValidations count="2">
    <dataValidation allowBlank="1" showInputMessage="1" showErrorMessage="1" sqref="E1" xr:uid="{4D935161-CDD3-4592-B877-3FB59C99E142}"/>
    <dataValidation type="list" allowBlank="1" showInputMessage="1" showErrorMessage="1" sqref="E3:E7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59"/>
  <sheetViews>
    <sheetView workbookViewId="0">
      <selection activeCell="J17" sqref="J17"/>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6"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20"/>
      <c r="G2" s="21">
        <f t="shared" ref="G2:G12" ca="1" si="0">IFERROR(NOW()-F2,"-")</f>
        <v>46003.104775</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46003.104775</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46003.104775</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46003.104775</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46003.104775</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46003.104775</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46003.104775</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46003.104775</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46003.104775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46003.104775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46003.104775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46003.104775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46003.104775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46003.104775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46003.104775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46003.104775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46003.104775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46003.104775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46003.104775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46003.104775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46003.104775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46003.104775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46003.104775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46003.104775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46003.104775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46003.104775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46003.104775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46003.104775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46003.104775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46003.104775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46003.104775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46003.104775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46003.104775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46003.104775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46003.104775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46003.104775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46003.104775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46003.104775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46003.104775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46003.104775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46003.104775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46003.104775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46003.104775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46003.104775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46003.104775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46003.104775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46003.104775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46003.104775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46003.104775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46003.104775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46003.104775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46003.104775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46003.104775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46003.104775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46003.104775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46003.104775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46003.104775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46003.104775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46003.104775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46003.104775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46003.104775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46003.104775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46003.104775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46003.104775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46003.104775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46003.104775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46003.104775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46003.104775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46003.104775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46003.104775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46003.104775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46003.104775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46003.104775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46003.104775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46003.104775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46003.104775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46003.104775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46003.104775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46003.104775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46003.104775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46003.104775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46003.104775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46003.104775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46003.104775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46003.104775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46003.104775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46003.104775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46003.104775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46003.104775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46003.104775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46003.104775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46003.104775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46003.104775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46003.104775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46003.104775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46003.104775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46003.104775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46003.104775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46003.104775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46003.104775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46003.104775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46003.104775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46003.104775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46003.104775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46003.104775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46003.104775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46003.104775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46003.104775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46003.104775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46003.104775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46003.104775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46003.104775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46003.104775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46003.104775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46003.104775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46003.104775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46003.104775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46003.104775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46003.104775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46003.104775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46003.104775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46003.104775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46003.104775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46003.104775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46003.104775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46003.104775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46003.104775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46003.104775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46003.104775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46003.104775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46003.104775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46003.104775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46003.104775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46003.104775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46003.104775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46003.104775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46003.104775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46003.104775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46003.104775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46003.104775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46003.104775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46003.104775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46003.104775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46003.104775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46003.104775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46003.104775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46003.104775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46003.104775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46003.104775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46003.104775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46003.104775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46003.104775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46003.104775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46003.104775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46003.104775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46003.104775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46003.104775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46003.104775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46003.104775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46003.104775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46003.104775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46003.104775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46003.104775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46003.104775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46003.104775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46003.104775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46003.104775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46003.104775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46003.104775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46003.104775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46003.104775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46003.104775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46003.104775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46003.104775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46003.104775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46003.104775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46003.104775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46003.104775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46003.104775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46003.104775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46003.104775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46003.104775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46003.104775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46003.104775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46003.104775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46003.104775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46003.104775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46003.104775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46003.104775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46003.104775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46003.104775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46003.104775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46003.104775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46003.104775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46003.104775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46003.104775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46003.104775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46003.104775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46003.104775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46003.104775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46003.104775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46003.104775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46003.104775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46003.104775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46003.104775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46003.104775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46003.104775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46003.104775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46003.104775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46003.104775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46003.104775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46003.104775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46003.104775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46003.104775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46003.104775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46003.104775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46003.104775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46003.104775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46003.104775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46003.104775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46003.104775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46003.104775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46003.104775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46003.104775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46003.104775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46003.104775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46003.104775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46003.104775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46003.104775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46003.104775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46003.104775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46003.104775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46003.104775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46003.104775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46003.104775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46003.104775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46003.104775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46003.104775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46003.104775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46003.104775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46003.104775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46003.104775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46003.104775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46003.104775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46003.104775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46003.104775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46003.104775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46003.104775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46003.104775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46003.104775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46003.104775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46003.104775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46003.104775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46003.104775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46003.104775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46003.104775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46003.104775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46003.104775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46003.104775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46003.104775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46003.104775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46003.104775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46003.104775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46003.104775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46003.104775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46003.104775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46003.104775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46003.104775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46003.104775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46003.104775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46003.104775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46003.104775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46003.104775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46003.104775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46003.104775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46003.104775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46003.104775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46003.104775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46003.104775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46003.104775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46003.104775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46003.104775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46003.104775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46003.104775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46003.104775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46003.104775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46003.104775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46003.104775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46003.104775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46003.104775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46003.104775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46003.104775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46003.104775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46003.104775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46003.104775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46003.104775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46003.104775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46003.104775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46003.104775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46003.104775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46003.104775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46003.104775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46003.104775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46003.104775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46003.104775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46003.104775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46003.104775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46003.104775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46003.104775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46003.104775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46003.104775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46003.104775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46003.104775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46003.104775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46003.104775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46003.104775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46003.104775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46003.104775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46003.104775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46003.104775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46003.104775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46003.104775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46003.104775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46003.104775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46003.104775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46003.104775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46003.104775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46003.104775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46003.104775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46003.104775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46003.104775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46003.104775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46003.104775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46003.104775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46003.104775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46003.104775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46003.104775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46003.104775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46003.104775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46003.104775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46003.104775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46003.104775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46003.104775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46003.104775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46003.104775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46003.104775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46003.104775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46003.104775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46003.104775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46003.104775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46003.104775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46003.104775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46003.104775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46003.104775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46003.104775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46003.104775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46003.104775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46003.104775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46003.104775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46003.104775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46003.104775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46003.104775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46003.104775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46003.104775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46003.104775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46003.104775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46003.104775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46003.104775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46003.104775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46003.104775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46003.104775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46003.104775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46003.104775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46003.104775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46003.104775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46003.104775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46003.104775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46003.104775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46003.104775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46003.104775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46003.104775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46003.104775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46003.104775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46003.104775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46003.104775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46003.104775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46003.104775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46003.104775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46003.104775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46003.104775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46003.104775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46003.104775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46003.104775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46003.104775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46003.104775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46003.104775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46003.104775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46003.104775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46003.104775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46003.104775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46003.104775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46003.104775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46003.104775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46003.104775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46003.104775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46003.104775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46003.104775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46003.104775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46003.104775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46003.104775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46003.104775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46003.104775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46003.104775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46003.104775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46003.104775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46003.104775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46003.104775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46003.104775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46003.104775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46003.104775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46003.104775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46003.104775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46003.104775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46003.104775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46003.104775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46003.104775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46003.104775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46003.104775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46003.104775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46003.104775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46003.104775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46003.104775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46003.104775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46003.104775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46003.104775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46003.104775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46003.104775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46003.104775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46003.104775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46003.104775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46003.104775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46003.104775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46003.104775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46003.104775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46003.104775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46003.104775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46003.104775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46003.104775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46003.104775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46003.104775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46003.104775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46003.104775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46003.104775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46003.104775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46003.104775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46003.104775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46003.104775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46003.104775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46003.104775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46003.104775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46003.104775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46003.104775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46003.104775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46003.104775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46003.104775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46003.104775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46003.104775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46003.104775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46003.104775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46003.104775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46003.104775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46003.104775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46003.104775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46003.104775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46003.104775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46003.104775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46003.104775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46003.104775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46003.104775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46003.104775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46003.104775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46003.104775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46003.104775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46003.104775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46003.104775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46003.104775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46003.104775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46003.104775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46003.104775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46003.104775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46003.104775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46003.104775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46003.104775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46003.104775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46003.104775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46003.104775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46003.104775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46003.104775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46003.104775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46003.104775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46003.104775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46003.104775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46003.104775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46003.104775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46003.104775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46003.104775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46003.104775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46003.104775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46003.104775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46003.104775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46003.104775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46003.104775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46003.104775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46003.104775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46003.104775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46003.104775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46003.104775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46003.104775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46003.104775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46003.104775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46003.104775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46003.104775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46003.104775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46003.104775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46003.104775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46003.104775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46003.104775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46003.104775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46003.104775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46003.104775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46003.104775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46003.104775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46003.104775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46003.104775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46003.104775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46003.104775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46003.104775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46003.104775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46003.104775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46003.104775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46003.104775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46003.104775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46003.104775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46003.104775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46003.104775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46003.104775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46003.104775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46003.104775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46003.104775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46003.104775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46003.104775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46003.104775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46003.104775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46003.104775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46003.104775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46003.104775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46003.104775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46003.104775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46003.104775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46003.104775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46003.104775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46003.104775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46003.104775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46003.104775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46003.104775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46003.104775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46003.104775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46003.104775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46003.104775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46003.104775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46003.104775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46003.104775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46003.104775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46003.104775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46003.104775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46003.104775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46003.104775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46003.104775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46003.104775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46003.104775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46003.104775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46003.104775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46003.104775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46003.104775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46003.104775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46003.104775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46003.104775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46003.104775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46003.104775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46003.104775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46003.104775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46003.104775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46003.104775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46003.104775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46003.104775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46003.104775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46003.104775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46003.104775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46003.104775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46003.104775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46003.104775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46003.104775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46003.104775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46003.104775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46003.104775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46003.104775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46003.104775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46003.104775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46003.104775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46003.104775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46003.104775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46003.104775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46003.104775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46003.104775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46003.104775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46003.104775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46003.104775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46003.104775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46003.104775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46003.104775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46003.104775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46003.104775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46003.104775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46003.104775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46003.104775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46003.104775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46003.104775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46003.104775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46003.104775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46003.104775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46003.104775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46003.104775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46003.104775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46003.104775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46003.104775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46003.104775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46003.104775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46003.104775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46003.104775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46003.104775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46003.104775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46003.104775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46003.104775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46003.104775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46003.104775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46003.104775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46003.104775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46003.104775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46003.104775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46003.104775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46003.104775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46003.104775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46003.104775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46003.104775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46003.104775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46003.104775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46003.104775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46003.104775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46003.104775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46003.104775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46003.104775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46003.104775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46003.104775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46003.104775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46003.104775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46003.104775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46003.104775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46003.104775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46003.104775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46003.104775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46003.104775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46003.104775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46003.104775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46003.104775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46003.104775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46003.104775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46003.104775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46003.104775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46003.104775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46003.104775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46003.104775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46003.104775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46003.104775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46003.104775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46003.104775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46003.104775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46003.104775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46003.104775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46003.104775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46003.104775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46003.104775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46003.104775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46003.104775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46003.104775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46003.104775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46003.104775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46003.104775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46003.104775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46003.104775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46003.104775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46003.104775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46003.104775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46003.104775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46003.104775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46003.104775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46003.104775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46003.104775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46003.104775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46003.104775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46003.104775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46003.104775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46003.104775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46003.104775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46003.104775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46003.104775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46003.104775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46003.104775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46003.104775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46003.104775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46003.104775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46003.104775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46003.104775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46003.104775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46003.104775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46003.104775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46003.104775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46003.104775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46003.104775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46003.104775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46003.104775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46003.104775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46003.104775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46003.104775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46003.104775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46003.104775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46003.104775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46003.104775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46003.104775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46003.104775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46003.104775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46003.104775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46003.104775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46003.104775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46003.104775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46003.104775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46003.104775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46003.104775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46003.104775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46003.104775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46003.104775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46003.104775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46003.104775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46003.104775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46003.104775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46003.104775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46003.104775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46003.104775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46003.104775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46003.104775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46003.104775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46003.104775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46003.104775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46003.104775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46003.104775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46003.104775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46003.104775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46003.104775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46003.104775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46003.104775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46003.104775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46003.104775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46003.104775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46003.104775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46003.104775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46003.104775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46003.104775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46003.104775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46003.104775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46003.104775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46003.104775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46003.104775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46003.104775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46003.104775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46003.104775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46003.104775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46003.104775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46003.104775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46003.104775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46003.104775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46003.104775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46003.104775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46003.104775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46003.104775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46003.104775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46003.104775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46003.104775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46003.104775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46003.104775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46003.104775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46003.104775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46003.104775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46003.104775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46003.104775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46003.104775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46003.104775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46003.104775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46003.104775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46003.104775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46003.104775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46003.104775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46003.104775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46003.104775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46003.104775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46003.104775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46003.104775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46003.104775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46003.104775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46003.104775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46003.104775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46003.104775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46003.104775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46003.104775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46003.104775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46003.104775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46003.104775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46003.104775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46003.104775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46003.104775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46003.104775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46003.104775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46003.104775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46003.104775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46003.104775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46003.104775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46003.104775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46003.104775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46003.104775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46003.104775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46003.104775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46003.104775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46003.104775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46003.104775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46003.104775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859" ca="1" si="14">IFERROR(NOW()-F845,"-")</f>
        <v>46003.104775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46003.104775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46003.104775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46003.104775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46003.104775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46003.104775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46003.104775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46003.104775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46003.104775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46003.104775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46003.104775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46003.104775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46003.104775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46003.104775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46003.104775</v>
      </c>
      <c r="H859" s="22"/>
      <c r="I859" s="19" t="str">
        <f>IFERROR(VLOOKUP(D859,DB!A:F,6,0),"")</f>
        <v/>
      </c>
      <c r="J859" s="18" t="str">
        <f>IFERROR(VLOOKUP(D859,DB!A:G,7,0),"")</f>
        <v/>
      </c>
      <c r="K859" s="42"/>
      <c r="L859" s="23" t="str">
        <f>IFERROR(VLOOKUP(D859,DB!A:I,9,0),"")</f>
        <v/>
      </c>
    </row>
  </sheetData>
  <dataValidations count="2">
    <dataValidation allowBlank="1" showInputMessage="1" showErrorMessage="1" sqref="E1" xr:uid="{5914219A-CB83-432D-936A-CC0CB6F3982A}"/>
    <dataValidation type="list" allowBlank="1" showInputMessage="1" showErrorMessage="1" sqref="E2:E85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6"/>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39123</v>
      </c>
      <c r="B2" s="87" t="str">
        <f>IFERROR(VLOOKUP(D2,DB!A:K,11,0),"")</f>
        <v>R4</v>
      </c>
      <c r="C2" s="89">
        <v>1</v>
      </c>
      <c r="D2" s="87" t="s">
        <v>35166</v>
      </c>
      <c r="E2" s="90" t="s">
        <v>39106</v>
      </c>
      <c r="F2" s="91">
        <v>45703.480717592596</v>
      </c>
      <c r="G2" s="92">
        <f ca="1">IFERROR(NOW()-F2,"")</f>
        <v>299.6240574074036</v>
      </c>
      <c r="H2" s="91">
        <v>45703.474768518521</v>
      </c>
      <c r="I2" s="91" t="str">
        <f>IFERROR(VLOOKUP(D2,DB!A:F,6,0),"")</f>
        <v>SCECO</v>
      </c>
      <c r="J2" s="91" t="str">
        <f>IFERROR(VLOOKUP(D2,DB!A:G,7,0),"")</f>
        <v>Dead</v>
      </c>
      <c r="K2" s="93" t="s">
        <v>39124</v>
      </c>
      <c r="L2" s="87" t="str">
        <f>IFERROR(VLOOKUP(D2,DB!A:I,9,0),"")</f>
        <v>Latis</v>
      </c>
    </row>
    <row r="3" spans="1:16" ht="19.5" customHeight="1">
      <c r="A3" s="106" t="s">
        <v>39125</v>
      </c>
      <c r="B3" s="106" t="str">
        <f>IFERROR(VLOOKUP(D3,DB!A:K,11,0),"")</f>
        <v>R4</v>
      </c>
      <c r="C3" s="89">
        <v>2</v>
      </c>
      <c r="D3" s="87" t="s">
        <v>32943</v>
      </c>
      <c r="E3" s="90" t="s">
        <v>39106</v>
      </c>
      <c r="F3" s="91">
        <v>45998.79414351852</v>
      </c>
      <c r="G3" s="92">
        <f t="shared" ref="G3" ca="1" si="0">IFERROR(NOW()-F3,"")</f>
        <v>4.3106314814795041</v>
      </c>
      <c r="H3" s="91">
        <v>45998.664027777777</v>
      </c>
      <c r="I3" s="106" t="str">
        <f>IFERROR(VLOOKUP(D3,DB!A:F,6,0),"")</f>
        <v>SCECO</v>
      </c>
      <c r="J3" s="106" t="str">
        <f>IFERROR(VLOOKUP(D3,DB!A:G,7,0),"")</f>
        <v>Vandalized</v>
      </c>
      <c r="K3" s="93" t="s">
        <v>39126</v>
      </c>
      <c r="L3" s="87" t="str">
        <f>IFERROR(VLOOKUP(D3,DB!A:I,9,0),"")</f>
        <v>Latis</v>
      </c>
    </row>
    <row r="4" spans="1:16" ht="15" customHeight="1">
      <c r="A4" s="106" t="s">
        <v>39127</v>
      </c>
      <c r="B4" s="106" t="str">
        <f>IFERROR(VLOOKUP(D4,DB!A:K,11,0),"")</f>
        <v>R4</v>
      </c>
      <c r="C4" s="89">
        <v>2</v>
      </c>
      <c r="D4" s="87" t="s">
        <v>30529</v>
      </c>
      <c r="E4" s="90" t="s">
        <v>39106</v>
      </c>
      <c r="F4" s="91">
        <v>46003.085416666669</v>
      </c>
      <c r="G4" s="92">
        <f t="shared" ref="G4:G10" ca="1" si="1">IFERROR(NOW()-F4,"")</f>
        <v>1.935833333118353E-2</v>
      </c>
      <c r="H4" s="91">
        <v>46003.078032407408</v>
      </c>
      <c r="I4" s="106" t="str">
        <f>IFERROR(VLOOKUP(D4,DB!A:F,6,0),"")</f>
        <v>SCECO</v>
      </c>
      <c r="J4" s="106" t="str">
        <f>IFERROR(VLOOKUP(D4,DB!A:G,7,0),"")</f>
        <v>Good</v>
      </c>
      <c r="K4" s="93" t="s">
        <v>39128</v>
      </c>
      <c r="L4" s="87" t="str">
        <f>IFERROR(VLOOKUP(D4,DB!A:I,9,0),"")</f>
        <v>Latis</v>
      </c>
    </row>
    <row r="5" spans="1:16" ht="15" customHeight="1">
      <c r="A5" s="106" t="s">
        <v>39129</v>
      </c>
      <c r="B5" s="106" t="str">
        <f>IFERROR(VLOOKUP(D5,DB!A:K,11,0),"")</f>
        <v>R4</v>
      </c>
      <c r="C5" s="89">
        <v>1</v>
      </c>
      <c r="D5" s="87" t="s">
        <v>39130</v>
      </c>
      <c r="E5" s="90" t="s">
        <v>39106</v>
      </c>
      <c r="F5" s="91"/>
      <c r="G5" s="92">
        <f t="shared" ca="1" si="1"/>
        <v>46003.104775</v>
      </c>
      <c r="H5" s="91">
        <v>46003.055289351854</v>
      </c>
      <c r="I5" s="106" t="str">
        <f>IFERROR(VLOOKUP(D5,DB!A:F,6,0),"")</f>
        <v>SCECO</v>
      </c>
      <c r="J5" s="106" t="str">
        <f>IFERROR(VLOOKUP(D5,DB!A:G,7,0),"")</f>
        <v>Vandalized+Dead</v>
      </c>
      <c r="K5" s="93" t="s">
        <v>39131</v>
      </c>
      <c r="L5" s="87" t="str">
        <f>IFERROR(VLOOKUP(D5,DB!A:I,9,0),"")</f>
        <v>Latis</v>
      </c>
    </row>
    <row r="6" spans="1:16" ht="15" customHeight="1">
      <c r="A6" s="106"/>
      <c r="B6" s="106" t="str">
        <f>IFERROR(VLOOKUP(D6,DB!A:K,11,0),"")</f>
        <v/>
      </c>
      <c r="C6" s="89"/>
      <c r="D6" s="87"/>
      <c r="E6" s="90"/>
      <c r="F6" s="91"/>
      <c r="G6" s="92">
        <f t="shared" ca="1" si="1"/>
        <v>46003.104775</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t="shared" ca="1" si="1"/>
        <v>46003.104775</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t="shared" ca="1" si="1"/>
        <v>46003.104775</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t="shared" ca="1" si="1"/>
        <v>46003.104775</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t="shared" ca="1" si="1"/>
        <v>46003.104775</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ca="1">IFERROR(NOW()-F11,"")</f>
        <v>46003.104775</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ca="1">IFERROR(NOW()-F12,"")</f>
        <v>46003.104775</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ca="1">IFERROR(NOW()-F13,"")</f>
        <v>46003.104775</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ca="1">IFERROR(NOW()-F14,"")</f>
        <v>46003.104775</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46003.104775</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46003.104775</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46003.104775</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46003.104775</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46003.104775</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46003.104775</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46003.104775</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46003.104775</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46003.104775</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46003.104775</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46003.104775</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46003.104775</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46003.104775</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46003.104775</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46003.104775</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46003.104775</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46003.104775</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46003.104775</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46003.104775</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46003.104775</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46003.104775</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46003.104775</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46003.104775</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46003.104775</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46003.104775</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46003.104775</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ca="1">IFERROR(NOW()-F41,"")</f>
        <v>46003.104775</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ca="1">IFERROR(NOW()-F42,"")</f>
        <v>46003.104775</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ca="1">IFERROR(NOW()-F43,"")</f>
        <v>46003.104775</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ca="1">IFERROR(NOW()-F44,"")</f>
        <v>46003.104775</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ca="1">IFERROR(NOW()-F45,"")</f>
        <v>46003.104775</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ca="1">IFERROR(NOW()-F46,"")</f>
        <v>46003.104775</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ca="1">IFERROR(NOW()-F47,"")</f>
        <v>46003.104775</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ca="1">IFERROR(NOW()-F48,"")</f>
        <v>46003.104775</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ca="1">IFERROR(NOW()-F49,"")</f>
        <v>46003.104775</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ca="1">IFERROR(NOW()-F50,"")</f>
        <v>46003.104775</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ca="1">IFERROR(NOW()-F51,"")</f>
        <v>46003.104775</v>
      </c>
      <c r="H51" s="91"/>
      <c r="I51" s="106" t="str">
        <f>IFERROR(VLOOKUP(D51,DB!A:F,6,0),"")</f>
        <v/>
      </c>
      <c r="J51" s="106" t="str">
        <f>IFERROR(VLOOKUP(D51,DB!A:G,7,0),"")</f>
        <v/>
      </c>
      <c r="K51" s="93"/>
      <c r="L51" s="87" t="str">
        <f>IFERROR(VLOOKUP(D51,DB!A:I,9,0),"")</f>
        <v/>
      </c>
    </row>
    <row r="52" spans="1:12" ht="15" customHeight="1">
      <c r="A52" s="106"/>
      <c r="B52" s="106" t="str">
        <f>IFERROR(VLOOKUP(D52,DB!A:K,11,0),"")</f>
        <v/>
      </c>
      <c r="C52" s="89"/>
      <c r="D52" s="87"/>
      <c r="E52" s="90"/>
      <c r="F52" s="91"/>
      <c r="G52" s="92">
        <f ca="1">IFERROR(NOW()-F52,"")</f>
        <v>46003.104775</v>
      </c>
      <c r="H52" s="91"/>
      <c r="I52" s="106" t="str">
        <f>IFERROR(VLOOKUP(D52,DB!A:F,6,0),"")</f>
        <v/>
      </c>
      <c r="J52" s="106" t="str">
        <f>IFERROR(VLOOKUP(D52,DB!A:G,7,0),"")</f>
        <v/>
      </c>
      <c r="K52" s="93"/>
      <c r="L52" s="87" t="str">
        <f>IFERROR(VLOOKUP(D52,DB!A:I,9,0),"")</f>
        <v/>
      </c>
    </row>
    <row r="53" spans="1:12" ht="15" customHeight="1">
      <c r="A53" s="106"/>
      <c r="B53" s="106" t="str">
        <f>IFERROR(VLOOKUP(D53,DB!A:K,11,0),"")</f>
        <v/>
      </c>
      <c r="C53" s="89"/>
      <c r="D53" s="87"/>
      <c r="E53" s="90"/>
      <c r="F53" s="91"/>
      <c r="G53" s="92">
        <f ca="1">IFERROR(NOW()-F53,"")</f>
        <v>46003.104775</v>
      </c>
      <c r="H53" s="91"/>
      <c r="I53" s="106" t="str">
        <f>IFERROR(VLOOKUP(D53,DB!A:F,6,0),"")</f>
        <v/>
      </c>
      <c r="J53" s="106" t="str">
        <f>IFERROR(VLOOKUP(D53,DB!A:G,7,0),"")</f>
        <v/>
      </c>
      <c r="K53" s="93"/>
      <c r="L53" s="87" t="str">
        <f>IFERROR(VLOOKUP(D53,DB!A:I,9,0),"")</f>
        <v/>
      </c>
    </row>
    <row r="54" spans="1:12" ht="15" customHeight="1">
      <c r="A54" s="106"/>
      <c r="B54" s="106" t="str">
        <f>IFERROR(VLOOKUP(D54,DB!A:K,11,0),"")</f>
        <v/>
      </c>
      <c r="C54" s="89"/>
      <c r="D54" s="87"/>
      <c r="E54" s="90"/>
      <c r="F54" s="91"/>
      <c r="G54" s="92">
        <f ca="1">IFERROR(NOW()-F54,"")</f>
        <v>46003.104775</v>
      </c>
      <c r="H54" s="91"/>
      <c r="I54" s="106" t="str">
        <f>IFERROR(VLOOKUP(D54,DB!A:F,6,0),"")</f>
        <v/>
      </c>
      <c r="J54" s="106" t="str">
        <f>IFERROR(VLOOKUP(D54,DB!A:G,7,0),"")</f>
        <v/>
      </c>
      <c r="K54" s="93"/>
      <c r="L54" s="87" t="str">
        <f>IFERROR(VLOOKUP(D54,DB!A:I,9,0),"")</f>
        <v/>
      </c>
    </row>
    <row r="55" spans="1:12" ht="15" customHeight="1">
      <c r="A55" s="106"/>
      <c r="B55" s="106" t="str">
        <f>IFERROR(VLOOKUP(D55,DB!A:K,11,0),"")</f>
        <v/>
      </c>
      <c r="C55" s="89"/>
      <c r="D55" s="87"/>
      <c r="E55" s="90"/>
      <c r="F55" s="91"/>
      <c r="G55" s="92">
        <f ca="1">IFERROR(NOW()-F55,"")</f>
        <v>46003.104775</v>
      </c>
      <c r="H55" s="91"/>
      <c r="I55" s="106" t="str">
        <f>IFERROR(VLOOKUP(D55,DB!A:F,6,0),"")</f>
        <v/>
      </c>
      <c r="J55" s="106" t="str">
        <f>IFERROR(VLOOKUP(D55,DB!A:G,7,0),"")</f>
        <v/>
      </c>
      <c r="K55" s="93"/>
      <c r="L55" s="87" t="str">
        <f>IFERROR(VLOOKUP(D55,DB!A:I,9,0),"")</f>
        <v/>
      </c>
    </row>
    <row r="56" spans="1:12" ht="15" customHeight="1">
      <c r="A56" s="106"/>
      <c r="B56" s="106" t="str">
        <f>IFERROR(VLOOKUP(D56,DB!A:K,11,0),"")</f>
        <v/>
      </c>
      <c r="C56" s="89"/>
      <c r="D56" s="87"/>
      <c r="E56" s="90"/>
      <c r="F56" s="91"/>
      <c r="G56" s="92">
        <f ca="1">IFERROR(NOW()-F56,"")</f>
        <v>46003.104775</v>
      </c>
      <c r="H56" s="91"/>
      <c r="I56" s="106" t="str">
        <f>IFERROR(VLOOKUP(D56,DB!A:F,6,0),"")</f>
        <v/>
      </c>
      <c r="J56" s="106" t="str">
        <f>IFERROR(VLOOKUP(D56,DB!A:G,7,0),"")</f>
        <v/>
      </c>
      <c r="K56" s="93"/>
      <c r="L56" s="87" t="str">
        <f>IFERROR(VLOOKUP(D56,DB!A:I,9,0),"")</f>
        <v/>
      </c>
    </row>
  </sheetData>
  <dataValidations count="2">
    <dataValidation allowBlank="1" showInputMessage="1" showErrorMessage="1" sqref="E1" xr:uid="{A4F81451-56CC-4543-9497-104C4E44EE4B}"/>
    <dataValidation type="list" allowBlank="1" showInputMessage="1" showErrorMessage="1" sqref="E2:E5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0"/>
  <sheetViews>
    <sheetView workbookViewId="0">
      <selection activeCell="A8" sqref="A8:XFD8"/>
    </sheetView>
  </sheetViews>
  <sheetFormatPr defaultColWidth="11.19921875" defaultRowHeight="15"/>
  <cols>
    <col min="1" max="1" width="18.296875"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0.5976562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39132</v>
      </c>
    </row>
    <row r="2" spans="1:13" s="39" customFormat="1">
      <c r="A2" s="37" t="s">
        <v>39133</v>
      </c>
      <c r="B2" s="37" t="str">
        <f>IFERROR(VLOOKUP(D2,[1]DB!A:K,11,0),"")</f>
        <v>R5</v>
      </c>
      <c r="C2" s="37">
        <v>3</v>
      </c>
      <c r="D2" s="99" t="s">
        <v>36085</v>
      </c>
      <c r="E2" s="37" t="s">
        <v>39106</v>
      </c>
      <c r="F2" s="38">
        <v>45891.832060185188</v>
      </c>
      <c r="G2" s="101">
        <f ca="1">IFERROR(NOW()-F2,"")</f>
        <v>111.27271481481148</v>
      </c>
      <c r="H2" s="38">
        <v>45891.790393518517</v>
      </c>
      <c r="I2" s="37" t="str">
        <f>IFERROR(VLOOKUP(D2,[1]DB!A:F,6,0),"")</f>
        <v>Generator-SG</v>
      </c>
      <c r="J2" s="37" t="str">
        <f>IFERROR(VLOOKUP(D2,[1]DB!A:G,7,0),"")</f>
        <v>Vandalized</v>
      </c>
      <c r="K2" s="37" t="s">
        <v>39134</v>
      </c>
      <c r="L2" s="37" t="str">
        <f>IFERROR(VLOOKUP(D2,[1]DB!A:I,9,0),"")</f>
        <v>Latis</v>
      </c>
      <c r="M2" s="154"/>
    </row>
    <row r="3" spans="1:13" s="39" customFormat="1" ht="30.75">
      <c r="A3" s="37" t="s">
        <v>39135</v>
      </c>
      <c r="B3" s="37" t="str">
        <f>IFERROR(VLOOKUP(D3,[1]DB!A:K,11,0),"")</f>
        <v>R5</v>
      </c>
      <c r="C3" s="37">
        <v>1</v>
      </c>
      <c r="D3" s="37" t="s">
        <v>33407</v>
      </c>
      <c r="E3" s="37" t="s">
        <v>39111</v>
      </c>
      <c r="F3" s="38">
        <v>45926.188877314817</v>
      </c>
      <c r="G3" s="101">
        <f t="shared" ref="G3" ca="1" si="0">IFERROR(NOW()-F3,"")</f>
        <v>76.915897685183154</v>
      </c>
      <c r="H3" s="38">
        <v>45926.158159722225</v>
      </c>
      <c r="I3" s="37" t="str">
        <f>IFERROR(VLOOKUP(D3,[1]DB!A:F,6,0),"")</f>
        <v>SCECO</v>
      </c>
      <c r="J3" s="37" t="str">
        <f>IFERROR(VLOOKUP(D3,[1]DB!A:G,7,0),"")</f>
        <v>Good</v>
      </c>
      <c r="K3" s="37" t="s">
        <v>39136</v>
      </c>
      <c r="L3" s="37" t="str">
        <f>IFERROR(VLOOKUP(D3,[1]DB!A:I,9,0),"")</f>
        <v>Latis</v>
      </c>
      <c r="M3" s="37"/>
    </row>
    <row r="4" spans="1:13" s="39" customFormat="1" ht="45.75" customHeight="1">
      <c r="A4" s="102" t="s">
        <v>39137</v>
      </c>
      <c r="B4" s="102" t="str">
        <f>IFERROR(VLOOKUP(D4,[1]DB!A:K,11,0),"")</f>
        <v>R5</v>
      </c>
      <c r="C4" s="102">
        <v>1</v>
      </c>
      <c r="D4" s="102" t="s">
        <v>34832</v>
      </c>
      <c r="E4" s="102" t="s">
        <v>39111</v>
      </c>
      <c r="F4" s="103">
        <v>45948.661111111112</v>
      </c>
      <c r="G4" s="104">
        <f t="shared" ref="G4" ca="1" si="1">IFERROR(NOW()-F4,"")</f>
        <v>54.443663888887386</v>
      </c>
      <c r="H4" s="103">
        <v>45948.661111111112</v>
      </c>
      <c r="I4" s="102" t="str">
        <f>IFERROR(VLOOKUP(D4,[1]DB!A:F,6,0),"")</f>
        <v>SCECO</v>
      </c>
      <c r="J4" s="102" t="str">
        <f>IFERROR(VLOOKUP(D4,[1]DB!A:G,7,0),"")</f>
        <v>Dead</v>
      </c>
      <c r="K4" s="102" t="s">
        <v>39138</v>
      </c>
      <c r="L4" s="102" t="str">
        <f>IFERROR(VLOOKUP(D4,[1]DB!A:I,9,0),"")</f>
        <v>Latis</v>
      </c>
      <c r="M4" s="37"/>
    </row>
    <row r="5" spans="1:13" s="39" customFormat="1" ht="30.75">
      <c r="A5" s="102" t="s">
        <v>39139</v>
      </c>
      <c r="B5" s="102" t="str">
        <f>IFERROR(VLOOKUP(D5,[1]DB!A:K,11,0),"")</f>
        <v>R5</v>
      </c>
      <c r="C5" s="102">
        <v>1</v>
      </c>
      <c r="D5" s="102" t="s">
        <v>36592</v>
      </c>
      <c r="E5" s="102" t="s">
        <v>39106</v>
      </c>
      <c r="F5" s="103">
        <v>45981.373298611114</v>
      </c>
      <c r="G5" s="104">
        <f ca="1">IFERROR(NOW()-F5,"")</f>
        <v>21.731476388886222</v>
      </c>
      <c r="H5" s="130">
        <v>45981.360798611109</v>
      </c>
      <c r="I5" s="102" t="str">
        <f>IFERROR(VLOOKUP(D5,[1]DB!A:F,6,0),"")</f>
        <v>SCECO</v>
      </c>
      <c r="J5" s="102" t="str">
        <f>IFERROR(VLOOKUP(D5,[1]DB!A:G,7,0),"")</f>
        <v>Dead</v>
      </c>
      <c r="K5" s="102" t="s">
        <v>39140</v>
      </c>
      <c r="L5" s="102" t="str">
        <f>IFERROR(VLOOKUP(D5,[1]DB!A:I,9,0),"")</f>
        <v>Latis</v>
      </c>
      <c r="M5" s="37"/>
    </row>
    <row r="6" spans="1:13">
      <c r="A6" s="37" t="s">
        <v>39141</v>
      </c>
      <c r="B6" s="37" t="str">
        <f>IFERROR(VLOOKUP(D6,[1]DB!A:K,11,0),"")</f>
        <v>R5</v>
      </c>
      <c r="C6" s="37">
        <v>1</v>
      </c>
      <c r="D6" s="37" t="s">
        <v>37850</v>
      </c>
      <c r="E6" s="37" t="s">
        <v>39106</v>
      </c>
      <c r="F6" s="38">
        <v>45997.107488425929</v>
      </c>
      <c r="G6" s="129">
        <f t="shared" ref="G6" ca="1" si="2">IFERROR(NOW()-F6,"")</f>
        <v>5.9972865740710404</v>
      </c>
      <c r="H6" s="38">
        <v>45997.093599537038</v>
      </c>
      <c r="I6" s="37" t="str">
        <f>IFERROR(VLOOKUP(D6,[1]DB!A:F,6,0),"")</f>
        <v>SCECO</v>
      </c>
      <c r="J6" s="37" t="str">
        <f>IFERROR(VLOOKUP(D6,[1]DB!A:G,7,0),"")</f>
        <v>In progress</v>
      </c>
      <c r="K6" s="37" t="s">
        <v>39142</v>
      </c>
      <c r="L6" s="37" t="str">
        <f>IFERROR(VLOOKUP(D6,[1]DB!A:I,9,0),"")</f>
        <v>Latis</v>
      </c>
      <c r="M6" s="37"/>
    </row>
    <row r="7" spans="1:13">
      <c r="A7" s="37" t="s">
        <v>39143</v>
      </c>
      <c r="B7" s="37" t="str">
        <f>IFERROR(VLOOKUP(D7,[1]DB!A:K,11,0),"")</f>
        <v>R5</v>
      </c>
      <c r="C7" s="37">
        <v>1</v>
      </c>
      <c r="D7" s="37" t="s">
        <v>33475</v>
      </c>
      <c r="E7" s="37" t="s">
        <v>39106</v>
      </c>
      <c r="F7" s="38">
        <v>46002.119513888887</v>
      </c>
      <c r="G7" s="129">
        <f ca="1">IFERROR(NOW()-F7,"")</f>
        <v>0.98526111111277714</v>
      </c>
      <c r="H7" s="38">
        <v>46002.086875000001</v>
      </c>
      <c r="I7" s="37" t="str">
        <f>IFERROR(VLOOKUP(D7,[1]DB!A:F,6,0),"")</f>
        <v>SCECO</v>
      </c>
      <c r="J7" s="37" t="str">
        <f>IFERROR(VLOOKUP(D7,[1]DB!A:G,7,0),"")</f>
        <v>Good</v>
      </c>
      <c r="K7" s="99" t="s">
        <v>39144</v>
      </c>
      <c r="L7" s="37" t="str">
        <f>IFERROR(VLOOKUP(D7,[1]DB!A:I,9,0),"")</f>
        <v>Latis</v>
      </c>
      <c r="M7" s="37"/>
    </row>
    <row r="8" spans="1:13">
      <c r="A8" s="151"/>
      <c r="B8" s="151" t="str">
        <f>IFERROR(VLOOKUP(D8,[1]DB!A:K,11,0),"")</f>
        <v/>
      </c>
      <c r="C8" s="151"/>
      <c r="D8" s="151"/>
      <c r="E8" s="151"/>
      <c r="F8" s="152"/>
      <c r="G8" s="153">
        <f t="shared" ref="G8:G63" ca="1" si="3">IFERROR(NOW()-F8,"")</f>
        <v>46003.104775</v>
      </c>
      <c r="H8" s="152"/>
      <c r="I8" s="151" t="str">
        <f>IFERROR(VLOOKUP(D8,[1]DB!A:F,6,0),"")</f>
        <v/>
      </c>
      <c r="J8" s="151" t="str">
        <f>IFERROR(VLOOKUP(D8,[1]DB!A:G,7,0),"")</f>
        <v/>
      </c>
      <c r="K8" s="151"/>
      <c r="L8" s="151" t="str">
        <f>IFERROR(VLOOKUP(D8,[1]DB!A:I,9,0),"")</f>
        <v/>
      </c>
      <c r="M8" s="151"/>
    </row>
    <row r="9" spans="1:13">
      <c r="A9" s="151"/>
      <c r="B9" s="151" t="str">
        <f>IFERROR(VLOOKUP(D9,[1]DB!A:K,11,0),"")</f>
        <v/>
      </c>
      <c r="C9" s="151"/>
      <c r="D9" s="151"/>
      <c r="E9" s="151"/>
      <c r="F9" s="152"/>
      <c r="G9" s="153">
        <f t="shared" ca="1" si="3"/>
        <v>46003.104775</v>
      </c>
      <c r="H9" s="152"/>
      <c r="I9" s="151" t="str">
        <f>IFERROR(VLOOKUP(D9,[1]DB!A:F,6,0),"")</f>
        <v/>
      </c>
      <c r="J9" s="151" t="str">
        <f>IFERROR(VLOOKUP(D9,[1]DB!A:G,7,0),"")</f>
        <v/>
      </c>
      <c r="K9" s="151"/>
      <c r="L9" s="151" t="str">
        <f>IFERROR(VLOOKUP(D9,[1]DB!A:I,9,0),"")</f>
        <v/>
      </c>
      <c r="M9" s="151"/>
    </row>
    <row r="10" spans="1:13">
      <c r="A10" s="151"/>
      <c r="B10" s="151" t="str">
        <f>IFERROR(VLOOKUP(D10,[1]DB!A:K,11,0),"")</f>
        <v/>
      </c>
      <c r="C10" s="151"/>
      <c r="D10" s="151"/>
      <c r="E10" s="151"/>
      <c r="F10" s="152"/>
      <c r="G10" s="153">
        <f t="shared" ca="1" si="3"/>
        <v>46003.104775</v>
      </c>
      <c r="H10" s="152"/>
      <c r="I10" s="151" t="str">
        <f>IFERROR(VLOOKUP(D10,[1]DB!A:F,6,0),"")</f>
        <v/>
      </c>
      <c r="J10" s="151" t="str">
        <f>IFERROR(VLOOKUP(D10,[1]DB!A:G,7,0),"")</f>
        <v/>
      </c>
      <c r="K10" s="151"/>
      <c r="L10" s="151" t="str">
        <f>IFERROR(VLOOKUP(D10,[1]DB!A:I,9,0),"")</f>
        <v/>
      </c>
      <c r="M10" s="151"/>
    </row>
    <row r="11" spans="1:13">
      <c r="A11" s="151"/>
      <c r="B11" s="151" t="str">
        <f>IFERROR(VLOOKUP(D11,[1]DB!A:K,11,0),"")</f>
        <v/>
      </c>
      <c r="C11" s="151"/>
      <c r="D11" s="151"/>
      <c r="E11" s="151"/>
      <c r="F11" s="152"/>
      <c r="G11" s="153">
        <f t="shared" ca="1" si="3"/>
        <v>46003.104775</v>
      </c>
      <c r="H11" s="152"/>
      <c r="I11" s="151" t="str">
        <f>IFERROR(VLOOKUP(D11,[1]DB!A:F,6,0),"")</f>
        <v/>
      </c>
      <c r="J11" s="151" t="str">
        <f>IFERROR(VLOOKUP(D11,[1]DB!A:G,7,0),"")</f>
        <v/>
      </c>
      <c r="K11" s="151"/>
      <c r="L11" s="151" t="str">
        <f>IFERROR(VLOOKUP(D11,[1]DB!A:I,9,0),"")</f>
        <v/>
      </c>
      <c r="M11" s="151"/>
    </row>
    <row r="12" spans="1:13">
      <c r="A12" s="151"/>
      <c r="B12" s="151" t="str">
        <f>IFERROR(VLOOKUP(D12,[1]DB!A:K,11,0),"")</f>
        <v/>
      </c>
      <c r="C12" s="151"/>
      <c r="D12" s="151"/>
      <c r="E12" s="151"/>
      <c r="F12" s="152"/>
      <c r="G12" s="153">
        <f t="shared" ca="1" si="3"/>
        <v>46003.104775</v>
      </c>
      <c r="H12" s="152"/>
      <c r="I12" s="151" t="str">
        <f>IFERROR(VLOOKUP(D12,[1]DB!A:F,6,0),"")</f>
        <v/>
      </c>
      <c r="J12" s="151" t="str">
        <f>IFERROR(VLOOKUP(D12,[1]DB!A:G,7,0),"")</f>
        <v/>
      </c>
      <c r="K12" s="151"/>
      <c r="L12" s="151" t="str">
        <f>IFERROR(VLOOKUP(D12,[1]DB!A:I,9,0),"")</f>
        <v/>
      </c>
      <c r="M12" s="151"/>
    </row>
    <row r="13" spans="1:13">
      <c r="A13" s="151"/>
      <c r="B13" s="151" t="str">
        <f>IFERROR(VLOOKUP(D13,[1]DB!A:K,11,0),"")</f>
        <v/>
      </c>
      <c r="C13" s="151"/>
      <c r="D13" s="151"/>
      <c r="E13" s="151"/>
      <c r="F13" s="152"/>
      <c r="G13" s="153">
        <f t="shared" ca="1" si="3"/>
        <v>46003.104775</v>
      </c>
      <c r="H13" s="152"/>
      <c r="I13" s="151" t="str">
        <f>IFERROR(VLOOKUP(D13,[1]DB!A:F,6,0),"")</f>
        <v/>
      </c>
      <c r="J13" s="151" t="str">
        <f>IFERROR(VLOOKUP(D13,[1]DB!A:G,7,0),"")</f>
        <v/>
      </c>
      <c r="K13" s="151"/>
      <c r="L13" s="151" t="str">
        <f>IFERROR(VLOOKUP(D13,[1]DB!A:I,9,0),"")</f>
        <v/>
      </c>
      <c r="M13" s="151"/>
    </row>
    <row r="14" spans="1:13">
      <c r="A14" s="151"/>
      <c r="B14" s="151" t="str">
        <f>IFERROR(VLOOKUP(D14,[1]DB!A:K,11,0),"")</f>
        <v/>
      </c>
      <c r="C14" s="151"/>
      <c r="D14" s="151"/>
      <c r="E14" s="151"/>
      <c r="F14" s="152"/>
      <c r="G14" s="153">
        <f t="shared" ca="1" si="3"/>
        <v>46003.104775</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3"/>
        <v>46003.104775</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46003.104775</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46003.104775</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46003.104775</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46003.104775</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46003.104775</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46003.104775</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46003.104775</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46003.104775</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46003.104775</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46003.104775</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46003.104775</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46003.104775</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46003.104775</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46003.104775</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46003.104775</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46003.104775</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46003.104775</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46003.104775</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46003.104775</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46003.104775</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46003.104775</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46003.104775</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46003.104775</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46003.104775</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46003.104775</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46003.104775</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46003.104775</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46003.104775</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46003.104775</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46003.104775</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46003.104775</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46003.104775</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46003.104775</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46003.104775</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46003.104775</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46003.104775</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46003.104775</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46003.104775</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3"/>
        <v>46003.104775</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3"/>
        <v>46003.104775</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3"/>
        <v>46003.104775</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3"/>
        <v>46003.104775</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ca="1" si="3"/>
        <v>46003.104775</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3"/>
        <v>46003.104775</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3"/>
        <v>46003.104775</v>
      </c>
      <c r="H60" s="152"/>
      <c r="I60" s="151" t="str">
        <f>IFERROR(VLOOKUP(D60,[1]DB!A:F,6,0),"")</f>
        <v/>
      </c>
      <c r="J60" s="151" t="str">
        <f>IFERROR(VLOOKUP(D60,[1]DB!A:G,7,0),"")</f>
        <v/>
      </c>
      <c r="K60" s="151"/>
      <c r="L60" s="151" t="str">
        <f>IFERROR(VLOOKUP(D60,[1]DB!A:I,9,0),"")</f>
        <v/>
      </c>
      <c r="M60" s="151"/>
    </row>
    <row r="61" spans="1:13">
      <c r="A61" s="151"/>
      <c r="B61" s="151" t="str">
        <f>IFERROR(VLOOKUP(D61,[1]DB!A:K,11,0),"")</f>
        <v/>
      </c>
      <c r="C61" s="151"/>
      <c r="D61" s="151"/>
      <c r="E61" s="151"/>
      <c r="F61" s="152"/>
      <c r="G61" s="153">
        <f t="shared" ca="1" si="3"/>
        <v>46003.104775</v>
      </c>
      <c r="H61" s="152"/>
      <c r="I61" s="151" t="str">
        <f>IFERROR(VLOOKUP(D61,[1]DB!A:F,6,0),"")</f>
        <v/>
      </c>
      <c r="J61" s="151" t="str">
        <f>IFERROR(VLOOKUP(D61,[1]DB!A:G,7,0),"")</f>
        <v/>
      </c>
      <c r="K61" s="151"/>
      <c r="L61" s="151" t="str">
        <f>IFERROR(VLOOKUP(D61,[1]DB!A:I,9,0),"")</f>
        <v/>
      </c>
      <c r="M61" s="151"/>
    </row>
    <row r="62" spans="1:13">
      <c r="A62" s="151"/>
      <c r="B62" s="151" t="str">
        <f>IFERROR(VLOOKUP(D62,[1]DB!A:K,11,0),"")</f>
        <v/>
      </c>
      <c r="C62" s="151"/>
      <c r="D62" s="151"/>
      <c r="E62" s="151"/>
      <c r="F62" s="152"/>
      <c r="G62" s="153">
        <f t="shared" ca="1" si="3"/>
        <v>46003.104775</v>
      </c>
      <c r="H62" s="152"/>
      <c r="I62" s="151" t="str">
        <f>IFERROR(VLOOKUP(D62,[1]DB!A:F,6,0),"")</f>
        <v/>
      </c>
      <c r="J62" s="151" t="str">
        <f>IFERROR(VLOOKUP(D62,[1]DB!A:G,7,0),"")</f>
        <v/>
      </c>
      <c r="K62" s="151"/>
      <c r="L62" s="151" t="str">
        <f>IFERROR(VLOOKUP(D62,[1]DB!A:I,9,0),"")</f>
        <v/>
      </c>
      <c r="M62" s="151"/>
    </row>
    <row r="63" spans="1:13">
      <c r="A63" s="151"/>
      <c r="B63" s="151" t="str">
        <f>IFERROR(VLOOKUP(D63,[1]DB!A:K,11,0),"")</f>
        <v/>
      </c>
      <c r="C63" s="151"/>
      <c r="D63" s="151"/>
      <c r="E63" s="151"/>
      <c r="F63" s="152"/>
      <c r="G63" s="153">
        <f t="shared" ca="1" si="3"/>
        <v>46003.104775</v>
      </c>
      <c r="H63" s="152"/>
      <c r="I63" s="151" t="str">
        <f>IFERROR(VLOOKUP(D63,[1]DB!A:F,6,0),"")</f>
        <v/>
      </c>
      <c r="J63" s="151" t="str">
        <f>IFERROR(VLOOKUP(D63,[1]DB!A:G,7,0),"")</f>
        <v/>
      </c>
      <c r="K63" s="151"/>
      <c r="L63" s="151" t="str">
        <f>IFERROR(VLOOKUP(D63,[1]DB!A:I,9,0),"")</f>
        <v/>
      </c>
      <c r="M63" s="151"/>
    </row>
    <row r="64" spans="1:13">
      <c r="A64" s="151"/>
      <c r="B64" s="151" t="str">
        <f>IFERROR(VLOOKUP(D64,[1]DB!A:K,11,0),"")</f>
        <v/>
      </c>
      <c r="C64" s="151"/>
      <c r="D64" s="151"/>
      <c r="E64" s="151"/>
      <c r="F64" s="152"/>
      <c r="G64" s="153">
        <f t="shared" ref="G64:G70" ca="1" si="4">IFERROR(NOW()-F64,"")</f>
        <v>46003.104775</v>
      </c>
      <c r="H64" s="152"/>
      <c r="I64" s="151" t="str">
        <f>IFERROR(VLOOKUP(D64,[1]DB!A:F,6,0),"")</f>
        <v/>
      </c>
      <c r="J64" s="151" t="str">
        <f>IFERROR(VLOOKUP(D64,[1]DB!A:G,7,0),"")</f>
        <v/>
      </c>
      <c r="K64" s="151"/>
      <c r="L64" s="151" t="str">
        <f>IFERROR(VLOOKUP(D64,[1]DB!A:I,9,0),"")</f>
        <v/>
      </c>
      <c r="M64" s="151"/>
    </row>
    <row r="65" spans="1:13">
      <c r="A65" s="151"/>
      <c r="B65" s="151" t="str">
        <f>IFERROR(VLOOKUP(D65,[1]DB!A:K,11,0),"")</f>
        <v/>
      </c>
      <c r="C65" s="151"/>
      <c r="D65" s="151"/>
      <c r="E65" s="151"/>
      <c r="F65" s="152"/>
      <c r="G65" s="153">
        <f t="shared" ca="1" si="4"/>
        <v>46003.104775</v>
      </c>
      <c r="H65" s="152"/>
      <c r="I65" s="151" t="str">
        <f>IFERROR(VLOOKUP(D65,[1]DB!A:F,6,0),"")</f>
        <v/>
      </c>
      <c r="J65" s="151" t="str">
        <f>IFERROR(VLOOKUP(D65,[1]DB!A:G,7,0),"")</f>
        <v/>
      </c>
      <c r="K65" s="151"/>
      <c r="L65" s="151" t="str">
        <f>IFERROR(VLOOKUP(D65,[1]DB!A:I,9,0),"")</f>
        <v/>
      </c>
      <c r="M65" s="151"/>
    </row>
    <row r="66" spans="1:13">
      <c r="A66" s="151"/>
      <c r="B66" s="151" t="str">
        <f>IFERROR(VLOOKUP(D66,[1]DB!A:K,11,0),"")</f>
        <v/>
      </c>
      <c r="C66" s="151"/>
      <c r="D66" s="151"/>
      <c r="E66" s="151"/>
      <c r="F66" s="152"/>
      <c r="G66" s="153">
        <f t="shared" ca="1" si="4"/>
        <v>46003.104775</v>
      </c>
      <c r="H66" s="152"/>
      <c r="I66" s="151" t="str">
        <f>IFERROR(VLOOKUP(D66,[1]DB!A:F,6,0),"")</f>
        <v/>
      </c>
      <c r="J66" s="151" t="str">
        <f>IFERROR(VLOOKUP(D66,[1]DB!A:G,7,0),"")</f>
        <v/>
      </c>
      <c r="K66" s="151"/>
      <c r="L66" s="151" t="str">
        <f>IFERROR(VLOOKUP(D66,[1]DB!A:I,9,0),"")</f>
        <v/>
      </c>
      <c r="M66" s="151"/>
    </row>
    <row r="67" spans="1:13">
      <c r="A67" s="151"/>
      <c r="B67" s="151" t="str">
        <f>IFERROR(VLOOKUP(D67,[1]DB!A:K,11,0),"")</f>
        <v/>
      </c>
      <c r="C67" s="151"/>
      <c r="D67" s="151"/>
      <c r="E67" s="151"/>
      <c r="F67" s="152"/>
      <c r="G67" s="153">
        <f t="shared" ca="1" si="4"/>
        <v>46003.104775</v>
      </c>
      <c r="H67" s="152"/>
      <c r="I67" s="151" t="str">
        <f>IFERROR(VLOOKUP(D67,[1]DB!A:F,6,0),"")</f>
        <v/>
      </c>
      <c r="J67" s="151" t="str">
        <f>IFERROR(VLOOKUP(D67,[1]DB!A:G,7,0),"")</f>
        <v/>
      </c>
      <c r="K67" s="151"/>
      <c r="L67" s="151" t="str">
        <f>IFERROR(VLOOKUP(D67,[1]DB!A:I,9,0),"")</f>
        <v/>
      </c>
      <c r="M67" s="151"/>
    </row>
    <row r="68" spans="1:13">
      <c r="A68" s="151"/>
      <c r="B68" s="151" t="str">
        <f>IFERROR(VLOOKUP(D68,[1]DB!A:K,11,0),"")</f>
        <v/>
      </c>
      <c r="C68" s="151"/>
      <c r="D68" s="151"/>
      <c r="E68" s="151"/>
      <c r="F68" s="152"/>
      <c r="G68" s="153">
        <f t="shared" ca="1" si="4"/>
        <v>46003.104775</v>
      </c>
      <c r="H68" s="152"/>
      <c r="I68" s="151" t="str">
        <f>IFERROR(VLOOKUP(D68,[1]DB!A:F,6,0),"")</f>
        <v/>
      </c>
      <c r="J68" s="151" t="str">
        <f>IFERROR(VLOOKUP(D68,[1]DB!A:G,7,0),"")</f>
        <v/>
      </c>
      <c r="K68" s="151"/>
      <c r="L68" s="151" t="str">
        <f>IFERROR(VLOOKUP(D68,[1]DB!A:I,9,0),"")</f>
        <v/>
      </c>
      <c r="M68" s="151"/>
    </row>
    <row r="69" spans="1:13">
      <c r="A69" s="151"/>
      <c r="B69" s="151" t="str">
        <f>IFERROR(VLOOKUP(D69,[1]DB!A:K,11,0),"")</f>
        <v/>
      </c>
      <c r="C69" s="151"/>
      <c r="D69" s="151"/>
      <c r="E69" s="151"/>
      <c r="F69" s="152"/>
      <c r="G69" s="153">
        <f t="shared" ca="1" si="4"/>
        <v>46003.104775</v>
      </c>
      <c r="H69" s="152"/>
      <c r="I69" s="151" t="str">
        <f>IFERROR(VLOOKUP(D69,[1]DB!A:F,6,0),"")</f>
        <v/>
      </c>
      <c r="J69" s="151" t="str">
        <f>IFERROR(VLOOKUP(D69,[1]DB!A:G,7,0),"")</f>
        <v/>
      </c>
      <c r="K69" s="151"/>
      <c r="L69" s="151" t="str">
        <f>IFERROR(VLOOKUP(D69,[1]DB!A:I,9,0),"")</f>
        <v/>
      </c>
      <c r="M69" s="151"/>
    </row>
    <row r="70" spans="1:13">
      <c r="A70" s="151"/>
      <c r="B70" s="151" t="str">
        <f>IFERROR(VLOOKUP(D70,[1]DB!A:K,11,0),"")</f>
        <v/>
      </c>
      <c r="C70" s="151"/>
      <c r="D70" s="151"/>
      <c r="E70" s="151"/>
      <c r="F70" s="152"/>
      <c r="G70" s="153">
        <f t="shared" ca="1" si="4"/>
        <v>46003.104775</v>
      </c>
      <c r="H70" s="152"/>
      <c r="I70" s="151" t="str">
        <f>IFERROR(VLOOKUP(D70,[1]DB!A:F,6,0),"")</f>
        <v/>
      </c>
      <c r="J70" s="151" t="str">
        <f>IFERROR(VLOOKUP(D70,[1]DB!A:G,7,0),"")</f>
        <v/>
      </c>
      <c r="K70" s="151"/>
      <c r="L70" s="151" t="str">
        <f>IFERROR(VLOOKUP(D70,[1]DB!A:I,9,0),"")</f>
        <v/>
      </c>
      <c r="M70" s="151"/>
    </row>
  </sheetData>
  <dataValidations count="2">
    <dataValidation allowBlank="1" showInputMessage="1" showErrorMessage="1" sqref="E1" xr:uid="{920C6338-E771-4DAE-8C89-92A9093EA4DE}"/>
    <dataValidation type="list" allowBlank="1" showInputMessage="1" showErrorMessage="1" sqref="E2:E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50"/>
  <sheetViews>
    <sheetView workbookViewId="0">
      <selection activeCell="D2" sqref="D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53.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c r="B2" s="114" t="str">
        <f>IFERROR(VLOOKUP(D2,DB!A:K,11,0),"")</f>
        <v/>
      </c>
      <c r="C2" s="115"/>
      <c r="D2" s="114"/>
      <c r="E2" s="136"/>
      <c r="F2" s="116"/>
      <c r="G2" s="72">
        <f t="shared" ref="G2:G48" ca="1" si="0">IFERROR(NOW()-F2,"-")</f>
        <v>46003.104775</v>
      </c>
      <c r="H2" s="116"/>
      <c r="I2" s="114" t="str">
        <f>IFERROR(VLOOKUP(D2,DB!A:F,6,0),"")</f>
        <v/>
      </c>
      <c r="J2" s="114" t="str">
        <f>IFERROR(VLOOKUP(D2,DB!A:G,7,0),"")</f>
        <v/>
      </c>
      <c r="K2" s="117"/>
      <c r="L2" s="131" t="str">
        <f>IFERROR(VLOOKUP(D2,DB!A:I,9,0),"")</f>
        <v/>
      </c>
    </row>
    <row r="3" spans="1:16382" ht="31.5" customHeight="1">
      <c r="A3" s="113"/>
      <c r="B3" s="114" t="str">
        <f>IFERROR(VLOOKUP(D3,DB!A:K,11,0),"")</f>
        <v/>
      </c>
      <c r="C3" s="115"/>
      <c r="D3" s="114"/>
      <c r="E3" s="136"/>
      <c r="F3" s="116"/>
      <c r="G3" s="72">
        <f t="shared" ca="1" si="0"/>
        <v>46003.104775</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46003.104775</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46003.104775</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46003.104775</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46003.104775</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46003.104775</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46003.104775</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46003.104775</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46003.104775</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46003.104775</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46003.104775</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46003.104775</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46003.104775</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46003.104775</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46003.104775</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46003.104775</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46003.104775</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46003.104775</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46003.104775</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46003.104775</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46003.104775</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46003.104775</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46003.104775</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46003.104775</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46003.104775</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46003.104775</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46003.104775</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46003.104775</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46003.104775</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46003.104775</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46003.104775</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46003.104775</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46003.104775</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46003.104775</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46003.104775</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46003.104775</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46003.104775</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46003.104775</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46003.104775</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46003.104775</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46003.104775</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46003.104775</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0"/>
        <v>46003.104775</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0"/>
        <v>46003.104775</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0"/>
        <v>46003.104775</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0"/>
        <v>46003.104775</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ref="G49:G112" ca="1" si="1">IFERROR(NOW()-F49,"-")</f>
        <v>46003.104775</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1"/>
        <v>46003.104775</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46003.104775</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46003.104775</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46003.104775</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46003.104775</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46003.104775</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46003.104775</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46003.104775</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46003.104775</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46003.104775</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46003.104775</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46003.104775</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46003.104775</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46003.104775</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46003.104775</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46003.104775</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46003.104775</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46003.104775</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46003.104775</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46003.104775</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46003.104775</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46003.104775</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46003.104775</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46003.104775</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46003.104775</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46003.104775</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46003.104775</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46003.104775</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46003.104775</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46003.104775</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46003.104775</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46003.104775</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46003.104775</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46003.104775</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46003.104775</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46003.104775</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46003.104775</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46003.104775</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46003.104775</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46003.104775</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46003.104775</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46003.104775</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46003.104775</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46003.104775</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46003.104775</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46003.104775</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46003.104775</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46003.104775</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46003.104775</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46003.104775</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46003.104775</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46003.104775</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46003.104775</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46003.104775</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46003.104775</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46003.104775</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46003.104775</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46003.104775</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46003.104775</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1"/>
        <v>46003.104775</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1"/>
        <v>46003.104775</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1"/>
        <v>46003.104775</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1"/>
        <v>46003.104775</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ref="G113:G176" ca="1" si="2">IFERROR(NOW()-F113,"-")</f>
        <v>46003.104775</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2"/>
        <v>46003.104775</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46003.104775</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46003.104775</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46003.104775</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46003.104775</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46003.104775</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46003.104775</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46003.104775</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46003.104775</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46003.104775</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46003.104775</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46003.104775</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46003.104775</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46003.104775</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46003.104775</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46003.104775</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46003.104775</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46003.104775</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46003.104775</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46003.104775</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46003.104775</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46003.104775</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46003.104775</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46003.104775</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46003.104775</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46003.104775</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46003.104775</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46003.104775</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46003.104775</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46003.104775</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46003.104775</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46003.104775</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46003.104775</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46003.104775</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46003.104775</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46003.104775</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46003.104775</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46003.104775</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46003.104775</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46003.104775</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46003.104775</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46003.104775</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46003.104775</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46003.104775</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46003.104775</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46003.104775</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46003.104775</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46003.104775</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46003.104775</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46003.104775</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46003.104775</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46003.104775</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46003.104775</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46003.104775</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46003.104775</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46003.104775</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46003.104775</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46003.104775</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46003.104775</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2"/>
        <v>46003.104775</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2"/>
        <v>46003.104775</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2"/>
        <v>46003.104775</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2"/>
        <v>46003.104775</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ref="G177:G240" ca="1" si="3">IFERROR(NOW()-F177,"-")</f>
        <v>46003.104775</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3"/>
        <v>46003.104775</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46003.104775</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46003.104775</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46003.104775</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46003.104775</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46003.104775</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46003.104775</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46003.104775</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46003.104775</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46003.104775</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46003.104775</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46003.104775</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46003.104775</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46003.104775</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46003.104775</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46003.104775</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46003.104775</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46003.104775</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46003.104775</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46003.104775</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46003.104775</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46003.104775</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46003.104775</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46003.104775</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46003.104775</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46003.104775</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46003.104775</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46003.104775</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46003.104775</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46003.104775</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46003.104775</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46003.104775</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46003.104775</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46003.104775</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46003.104775</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46003.104775</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46003.104775</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46003.104775</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46003.104775</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46003.104775</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46003.104775</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46003.104775</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46003.104775</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46003.104775</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46003.104775</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46003.104775</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46003.104775</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46003.104775</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46003.104775</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46003.104775</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46003.104775</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46003.104775</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46003.104775</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46003.104775</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46003.104775</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46003.104775</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46003.104775</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46003.104775</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46003.104775</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3"/>
        <v>46003.104775</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3"/>
        <v>46003.104775</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3"/>
        <v>46003.104775</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3"/>
        <v>46003.104775</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ref="G241:G304" ca="1" si="4">IFERROR(NOW()-F241,"-")</f>
        <v>46003.104775</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4"/>
        <v>46003.104775</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46003.104775</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46003.104775</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46003.104775</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46003.104775</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46003.104775</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46003.104775</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46003.104775</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46003.104775</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46003.104775</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46003.104775</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46003.104775</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46003.104775</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46003.104775</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46003.104775</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46003.104775</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46003.104775</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46003.104775</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46003.104775</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46003.104775</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46003.104775</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46003.104775</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46003.104775</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46003.104775</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46003.104775</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46003.104775</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46003.104775</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46003.104775</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46003.104775</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46003.104775</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46003.104775</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46003.104775</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46003.104775</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46003.104775</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46003.104775</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46003.104775</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46003.104775</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46003.104775</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46003.104775</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46003.104775</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46003.104775</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46003.104775</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46003.104775</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46003.104775</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46003.104775</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46003.104775</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46003.104775</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46003.104775</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46003.104775</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46003.104775</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46003.104775</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46003.104775</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46003.104775</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46003.104775</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46003.104775</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46003.104775</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46003.104775</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46003.104775</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46003.104775</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4"/>
        <v>46003.104775</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4"/>
        <v>46003.104775</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4"/>
        <v>46003.104775</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4"/>
        <v>46003.104775</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ref="G305:G368" ca="1" si="5">IFERROR(NOW()-F305,"-")</f>
        <v>46003.104775</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5"/>
        <v>46003.104775</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46003.104775</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46003.104775</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46003.104775</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46003.104775</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46003.104775</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46003.104775</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46003.104775</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46003.104775</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46003.104775</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46003.104775</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46003.104775</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46003.104775</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46003.104775</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46003.104775</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46003.104775</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46003.104775</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46003.104775</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46003.104775</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46003.104775</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46003.104775</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46003.104775</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46003.104775</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46003.104775</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46003.104775</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46003.104775</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46003.104775</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46003.104775</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46003.104775</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46003.104775</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46003.104775</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46003.104775</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46003.104775</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46003.104775</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46003.104775</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46003.104775</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46003.104775</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46003.104775</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46003.104775</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46003.104775</v>
      </c>
      <c r="H345" s="116"/>
      <c r="I345" s="114" t="str">
        <f>IFERROR(VLOOKUP(D345,DB!A:F,6,0),"")</f>
        <v/>
      </c>
      <c r="J345" s="114" t="str">
        <f>IFERROR(VLOOKUP(D345,DB!A:G,7,0),"")</f>
        <v/>
      </c>
      <c r="K345" s="117"/>
      <c r="L345" s="131" t="str">
        <f>IFERROR(VLOOKUP(D345,DB!A:I,9,0),"")</f>
        <v/>
      </c>
    </row>
    <row r="346" spans="1:12" ht="31.5" customHeight="1">
      <c r="A346" s="113"/>
      <c r="B346" s="114" t="str">
        <f>IFERROR(VLOOKUP(D346,DB!A:K,11,0),"")</f>
        <v/>
      </c>
      <c r="C346" s="115"/>
      <c r="D346" s="114"/>
      <c r="E346" s="136"/>
      <c r="F346" s="116"/>
      <c r="G346" s="72">
        <f t="shared" ca="1" si="5"/>
        <v>46003.104775</v>
      </c>
      <c r="H346" s="116"/>
      <c r="I346" s="114" t="str">
        <f>IFERROR(VLOOKUP(D346,DB!A:F,6,0),"")</f>
        <v/>
      </c>
      <c r="J346" s="114" t="str">
        <f>IFERROR(VLOOKUP(D346,DB!A:G,7,0),"")</f>
        <v/>
      </c>
      <c r="K346" s="117"/>
      <c r="L346" s="131" t="str">
        <f>IFERROR(VLOOKUP(D346,DB!A:I,9,0),"")</f>
        <v/>
      </c>
    </row>
    <row r="347" spans="1:12" ht="31.5" customHeight="1">
      <c r="A347" s="113"/>
      <c r="B347" s="114" t="str">
        <f>IFERROR(VLOOKUP(D347,DB!A:K,11,0),"")</f>
        <v/>
      </c>
      <c r="C347" s="115"/>
      <c r="D347" s="114"/>
      <c r="E347" s="136"/>
      <c r="F347" s="116"/>
      <c r="G347" s="72">
        <f t="shared" ca="1" si="5"/>
        <v>46003.104775</v>
      </c>
      <c r="H347" s="116"/>
      <c r="I347" s="114" t="str">
        <f>IFERROR(VLOOKUP(D347,DB!A:F,6,0),"")</f>
        <v/>
      </c>
      <c r="J347" s="114" t="str">
        <f>IFERROR(VLOOKUP(D347,DB!A:G,7,0),"")</f>
        <v/>
      </c>
      <c r="K347" s="117"/>
      <c r="L347" s="131" t="str">
        <f>IFERROR(VLOOKUP(D347,DB!A:I,9,0),"")</f>
        <v/>
      </c>
    </row>
    <row r="348" spans="1:12" ht="31.5" customHeight="1">
      <c r="A348" s="113"/>
      <c r="B348" s="114" t="str">
        <f>IFERROR(VLOOKUP(D348,DB!A:K,11,0),"")</f>
        <v/>
      </c>
      <c r="C348" s="115"/>
      <c r="D348" s="114"/>
      <c r="E348" s="136"/>
      <c r="F348" s="116"/>
      <c r="G348" s="72">
        <f t="shared" ca="1" si="5"/>
        <v>46003.104775</v>
      </c>
      <c r="H348" s="116"/>
      <c r="I348" s="114" t="str">
        <f>IFERROR(VLOOKUP(D348,DB!A:F,6,0),"")</f>
        <v/>
      </c>
      <c r="J348" s="114" t="str">
        <f>IFERROR(VLOOKUP(D348,DB!A:G,7,0),"")</f>
        <v/>
      </c>
      <c r="K348" s="117"/>
      <c r="L348" s="131" t="str">
        <f>IFERROR(VLOOKUP(D348,DB!A:I,9,0),"")</f>
        <v/>
      </c>
    </row>
    <row r="349" spans="1:12" ht="31.5" customHeight="1">
      <c r="A349" s="113"/>
      <c r="B349" s="114" t="str">
        <f>IFERROR(VLOOKUP(D349,DB!A:K,11,0),"")</f>
        <v/>
      </c>
      <c r="C349" s="115"/>
      <c r="D349" s="114"/>
      <c r="E349" s="136"/>
      <c r="F349" s="116"/>
      <c r="G349" s="72">
        <f t="shared" ca="1" si="5"/>
        <v>46003.104775</v>
      </c>
      <c r="H349" s="116"/>
      <c r="I349" s="114" t="str">
        <f>IFERROR(VLOOKUP(D349,DB!A:F,6,0),"")</f>
        <v/>
      </c>
      <c r="J349" s="114" t="str">
        <f>IFERROR(VLOOKUP(D349,DB!A:G,7,0),"")</f>
        <v/>
      </c>
      <c r="K349" s="117"/>
      <c r="L349" s="131" t="str">
        <f>IFERROR(VLOOKUP(D349,DB!A:I,9,0),"")</f>
        <v/>
      </c>
    </row>
    <row r="350" spans="1:12" ht="31.5" customHeight="1">
      <c r="A350" s="137"/>
      <c r="B350" s="138" t="str">
        <f>IFERROR(VLOOKUP(D350,DB!A:K,11,0),"")</f>
        <v/>
      </c>
      <c r="C350" s="139"/>
      <c r="D350" s="138"/>
      <c r="E350" s="136"/>
      <c r="F350" s="140"/>
      <c r="G350" s="141">
        <f t="shared" ca="1" si="5"/>
        <v>46003.104775</v>
      </c>
      <c r="H350" s="140"/>
      <c r="I350" s="138" t="str">
        <f>IFERROR(VLOOKUP(D350,DB!A:F,6,0),"")</f>
        <v/>
      </c>
      <c r="J350" s="138" t="str">
        <f>IFERROR(VLOOKUP(D350,DB!A:G,7,0),"")</f>
        <v/>
      </c>
      <c r="K350" s="142"/>
      <c r="L350" s="143" t="str">
        <f>IFERROR(VLOOKUP(D350,DB!A:I,9,0),"")</f>
        <v/>
      </c>
    </row>
  </sheetData>
  <dataValidations count="2">
    <dataValidation allowBlank="1" showInputMessage="1" showErrorMessage="1" sqref="E1" xr:uid="{9E1BC488-8814-4F8A-8DBE-742B3278AB71}"/>
    <dataValidation type="list" allowBlank="1" showInputMessage="1" showErrorMessage="1" sqref="E2:E35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2025-12-11T23:35:49Z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