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47" documentId="120_S{2AC9BD13-BADA-5192-A53E-5A8FF88502F6}" xr6:coauthVersionLast="47" xr6:coauthVersionMax="47" xr10:uidLastSave="{58C5B3D8-3286-477B-B55E-D318DF673AC1}"/>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<sst xmlns="http://schemas.openxmlformats.org/spreadsheetml/2006/main" count="180292" uniqueCount="39131">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</sst>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7" sqref="F7"/>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320.84360324074078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0.20995740740909241</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45983.792029166667</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45983.792029166667</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45983.792029166667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45983.792029166667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45983.792029166667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45983.792029166667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45983.792029166667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45983.792029166667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45983.792029166667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45983.792029166667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45983.792029166667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45983.792029166667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45983.792029166667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45983.792029166667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45983.792029166667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45983.792029166667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45983.792029166667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45983.792029166667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45983.792029166667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45983.792029166667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45983.792029166667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45983.792029166667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45983.792029166667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45983.792029166667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45983.792029166667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45983.792029166667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45983.792029166667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45983.792029166667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45983.792029166667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45983.792029166667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45983.792029166667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45983.792029166667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45983.792029166667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45983.792029166667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45983.792029166667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45983.792029166667</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45983.792029166667</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D7875DBC-5600-4BCC-B4F5-6604534352E6}"/>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tabSelected="1" workbookViewId="0">
      <pane ySplit="1" topLeftCell="A4" activePane="bottomLeft" state="frozen"/>
      <selection pane="bottomLeft" activeCell="H11" sqref="H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158.79219120370544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45983.792029166667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45983.792029166667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45983.792029166667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45983.792029166667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45983.792029166667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45983.792029166667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45983.792029166667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R2</v>
      </c>
      <c r="C11" s="18"/>
      <c r="D11" s="18" t="s">
        <v>21305</v>
      </c>
      <c r="E11" s="102"/>
      <c r="F11" s="103"/>
      <c r="G11" s="104">
        <f ca="1">IFERROR(NOW()-F11,"-")</f>
        <v>45983.792029166667</v>
      </c>
      <c r="H11" s="103"/>
      <c r="I11" s="18" t="str">
        <f>IFERROR(VLOOKUP(D11,DB!A:F,6,0),"")</f>
        <v>SCECO</v>
      </c>
      <c r="J11" s="18" t="str">
        <f>IFERROR(VLOOKUP(D11,DB!A:G,7,0),"")</f>
        <v>In progress</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45983.792029166667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45983.792029166667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45983.792029166667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45983.792029166667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45983.792029166667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45983.792029166667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45983.792029166667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45983.792029166667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45983.792029166667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45983.792029166667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45983.792029166667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45983.792029166667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45983.792029166667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45983.792029166667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45983.792029166667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45983.792029166667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45983.792029166667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45983.792029166667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45983.792029166667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45983.792029166667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45983.792029166667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45983.792029166667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45983.792029166667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45983.792029166667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45983.792029166667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45983.792029166667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45983.792029166667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45983.792029166667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45983.792029166667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45983.792029166667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45983.792029166667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45983.792029166667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45983.792029166667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45983.792029166667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45983.792029166667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45983.792029166667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45983.792029166667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45983.792029166667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45983.792029166667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45983.792029166667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45983.792029166667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45983.792029166667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45983.792029166667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45983.792029166667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45983.792029166667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45983.792029166667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45983.792029166667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45983.792029166667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45983.792029166667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45983.792029166667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45983.792029166667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45983.792029166667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45983.792029166667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45983.792029166667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45983.792029166667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45983.792029166667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45983.792029166667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45983.792029166667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45983.792029166667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45983.792029166667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45983.792029166667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45983.792029166667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45983.792029166667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45983.792029166667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45983.792029166667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45983.792029166667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45983.792029166667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45983.792029166667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45983.792029166667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45983.792029166667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45983.792029166667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45983.792029166667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45983.792029166667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45983.792029166667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45983.792029166667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45983.792029166667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45983.792029166667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45983.792029166667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45983.792029166667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45983.792029166667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45983.792029166667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45983.792029166667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45983.792029166667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45983.792029166667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45983.792029166667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45983.792029166667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45983.792029166667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45983.792029166667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45983.792029166667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45983.792029166667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45983.792029166667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45983.792029166667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45983.792029166667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45983.792029166667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45983.792029166667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45983.792029166667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45983.792029166667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45983.792029166667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45983.792029166667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45983.792029166667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45983.792029166667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45983.792029166667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45983.792029166667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45983.792029166667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45983.792029166667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45983.792029166667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45983.792029166667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45983.792029166667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45983.792029166667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45983.792029166667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45983.792029166667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45983.792029166667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45983.792029166667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45983.792029166667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45983.792029166667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45983.792029166667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45983.792029166667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45983.792029166667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45983.792029166667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45983.792029166667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45983.792029166667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45983.792029166667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45983.792029166667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45983.792029166667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45983.792029166667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45983.792029166667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45983.792029166667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45983.792029166667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45983.792029166667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45983.792029166667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45983.792029166667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45983.792029166667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45983.792029166667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45983.792029166667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45983.792029166667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45983.792029166667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45983.792029166667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45983.792029166667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45983.792029166667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45983.792029166667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45983.792029166667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45983.792029166667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45983.792029166667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45983.792029166667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45983.792029166667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45983.792029166667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45983.792029166667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45983.792029166667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I14" sqref="I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8.8441203704860527E-2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45983.792029166667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45983.792029166667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45983.792029166667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45983.792029166667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45983.792029166667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45983.792029166667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45983.792029166667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45983.792029166667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45983.792029166667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45983.792029166667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45983.792029166667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45983.792029166667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45983.792029166667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45983.792029166667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45983.792029166667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45983.792029166667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45983.792029166667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45983.792029166667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45983.792029166667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45983.792029166667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45983.792029166667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45983.792029166667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45983.792029166667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45983.792029166667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45983.792029166667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45983.792029166667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45983.792029166667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45983.792029166667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45983.792029166667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45983.792029166667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45983.792029166667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45983.792029166667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45983.792029166667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45983.792029166667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45983.792029166667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45983.792029166667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45983.792029166667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45983.792029166667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45983.792029166667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45983.792029166667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45983.792029166667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45983.792029166667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45983.792029166667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45983.792029166667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45983.792029166667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45983.792029166667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45983.792029166667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45983.792029166667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45983.792029166667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45983.792029166667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45983.792029166667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45983.792029166667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45983.792029166667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45983.792029166667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45983.792029166667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45983.792029166667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45983.792029166667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45983.792029166667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45983.792029166667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45983.792029166667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45983.792029166667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45983.792029166667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45983.792029166667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45983.792029166667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45983.792029166667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45983.792029166667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45983.792029166667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45983.792029166667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45983.792029166667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45983.792029166667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45983.792029166667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45983.792029166667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45983.792029166667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45983.792029166667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45983.792029166667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45983.792029166667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45983.792029166667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45983.792029166667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45983.792029166667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45983.792029166667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45983.792029166667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45983.792029166667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45983.792029166667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45983.792029166667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45983.792029166667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45983.792029166667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45983.792029166667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45983.792029166667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45983.792029166667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45983.792029166667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45983.792029166667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45983.792029166667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45983.792029166667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45983.792029166667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45983.792029166667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45983.792029166667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45983.792029166667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45983.792029166667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45983.792029166667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45983.792029166667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45983.792029166667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45983.792029166667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45983.792029166667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45983.792029166667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45983.792029166667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45983.792029166667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45983.792029166667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45983.792029166667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45983.792029166667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45983.792029166667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45983.792029166667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45983.792029166667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45983.792029166667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45983.792029166667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45983.792029166667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45983.792029166667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45983.792029166667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45983.792029166667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45983.792029166667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45983.792029166667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45983.792029166667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45983.792029166667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45983.792029166667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45983.792029166667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45983.792029166667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45983.792029166667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45983.792029166667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45983.792029166667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45983.792029166667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45983.792029166667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45983.792029166667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45983.792029166667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45983.792029166667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45983.792029166667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45983.792029166667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45983.792029166667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45983.792029166667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45983.792029166667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45983.792029166667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45983.792029166667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45983.792029166667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45983.792029166667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45983.792029166667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45983.792029166667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45983.792029166667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45983.792029166667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45983.792029166667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45983.792029166667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45983.792029166667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45983.792029166667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45983.792029166667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45983.792029166667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45983.792029166667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45983.792029166667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45983.792029166667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45983.792029166667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45983.792029166667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45983.792029166667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45983.792029166667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45983.792029166667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45983.792029166667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45983.792029166667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45983.792029166667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45983.792029166667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45983.792029166667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45983.792029166667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45983.792029166667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45983.792029166667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45983.792029166667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45983.792029166667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45983.792029166667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45983.792029166667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45983.792029166667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45983.792029166667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45983.792029166667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45983.792029166667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45983.792029166667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45983.792029166667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45983.792029166667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45983.792029166667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45983.792029166667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45983.792029166667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45983.792029166667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45983.792029166667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45983.792029166667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45983.792029166667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45983.792029166667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45983.792029166667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45983.792029166667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45983.792029166667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45983.792029166667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45983.792029166667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45983.792029166667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45983.792029166667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45983.792029166667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45983.792029166667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45983.792029166667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45983.792029166667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45983.792029166667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45983.792029166667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45983.792029166667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45983.792029166667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45983.792029166667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45983.792029166667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45983.792029166667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45983.792029166667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45983.792029166667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45983.792029166667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45983.792029166667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45983.792029166667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45983.792029166667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45983.792029166667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45983.792029166667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45983.792029166667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45983.792029166667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45983.792029166667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45983.792029166667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45983.792029166667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45983.792029166667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45983.792029166667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45983.792029166667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45983.792029166667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45983.792029166667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45983.792029166667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45983.792029166667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45983.792029166667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45983.792029166667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45983.792029166667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45983.792029166667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45983.792029166667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45983.792029166667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45983.792029166667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45983.792029166667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45983.792029166667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45983.792029166667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45983.792029166667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45983.792029166667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45983.792029166667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45983.792029166667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45983.792029166667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45983.792029166667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45983.792029166667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45983.792029166667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45983.792029166667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45983.792029166667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45983.792029166667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45983.792029166667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45983.792029166667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45983.792029166667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45983.792029166667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45983.792029166667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45983.792029166667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45983.792029166667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45983.792029166667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45983.792029166667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45983.792029166667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45983.792029166667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45983.792029166667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45983.792029166667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45983.792029166667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45983.792029166667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45983.792029166667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45983.792029166667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45983.792029166667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45983.792029166667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45983.792029166667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45983.792029166667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45983.792029166667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45983.792029166667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45983.792029166667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45983.792029166667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45983.792029166667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45983.792029166667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45983.792029166667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45983.792029166667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45983.792029166667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45983.792029166667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45983.792029166667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45983.792029166667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45983.792029166667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45983.792029166667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45983.792029166667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45983.792029166667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45983.792029166667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45983.792029166667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45983.792029166667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45983.792029166667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45983.792029166667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45983.792029166667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45983.792029166667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45983.792029166667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45983.792029166667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45983.792029166667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45983.792029166667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45983.792029166667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45983.792029166667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45983.792029166667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45983.792029166667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45983.792029166667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45983.792029166667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45983.792029166667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45983.792029166667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45983.792029166667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45983.792029166667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45983.792029166667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45983.792029166667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45983.792029166667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45983.792029166667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45983.792029166667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45983.792029166667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45983.792029166667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45983.792029166667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45983.792029166667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45983.792029166667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45983.792029166667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45983.792029166667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45983.792029166667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45983.792029166667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45983.792029166667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45983.792029166667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45983.792029166667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45983.792029166667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45983.792029166667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45983.792029166667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45983.792029166667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45983.792029166667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45983.792029166667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45983.792029166667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45983.792029166667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45983.792029166667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45983.792029166667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45983.792029166667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45983.792029166667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45983.792029166667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45983.792029166667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45983.792029166667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45983.792029166667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45983.792029166667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45983.792029166667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45983.792029166667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45983.792029166667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45983.792029166667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45983.792029166667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45983.792029166667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45983.792029166667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45983.792029166667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45983.792029166667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45983.792029166667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45983.792029166667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45983.792029166667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45983.792029166667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45983.792029166667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45983.792029166667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45983.792029166667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45983.792029166667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45983.792029166667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45983.792029166667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45983.792029166667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45983.792029166667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45983.792029166667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45983.792029166667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45983.792029166667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45983.792029166667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45983.792029166667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45983.792029166667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45983.792029166667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45983.792029166667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45983.792029166667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45983.792029166667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45983.792029166667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45983.792029166667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45983.792029166667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45983.792029166667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45983.792029166667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45983.792029166667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45983.792029166667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45983.792029166667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45983.792029166667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45983.792029166667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45983.792029166667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45983.792029166667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45983.792029166667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45983.792029166667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45983.792029166667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45983.792029166667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45983.792029166667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45983.792029166667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45983.792029166667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45983.792029166667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45983.792029166667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45983.792029166667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45983.792029166667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45983.792029166667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45983.792029166667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45983.792029166667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45983.792029166667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45983.792029166667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45983.792029166667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45983.792029166667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45983.792029166667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45983.792029166667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45983.792029166667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45983.792029166667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45983.792029166667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45983.792029166667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45983.792029166667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45983.792029166667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45983.792029166667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45983.792029166667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45983.792029166667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45983.792029166667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45983.792029166667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45983.792029166667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45983.792029166667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45983.792029166667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45983.792029166667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45983.792029166667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45983.792029166667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45983.792029166667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45983.792029166667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45983.792029166667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45983.792029166667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45983.792029166667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45983.792029166667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45983.792029166667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45983.792029166667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45983.792029166667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45983.792029166667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45983.792029166667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45983.792029166667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45983.792029166667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45983.792029166667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45983.792029166667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45983.792029166667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45983.792029166667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45983.792029166667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45983.792029166667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45983.792029166667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45983.792029166667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45983.792029166667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45983.792029166667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45983.792029166667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45983.792029166667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45983.792029166667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45983.792029166667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45983.792029166667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45983.792029166667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45983.792029166667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45983.792029166667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45983.792029166667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45983.792029166667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45983.792029166667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45983.792029166667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45983.792029166667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45983.792029166667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45983.792029166667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45983.792029166667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45983.792029166667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45983.792029166667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45983.792029166667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45983.792029166667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45983.792029166667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45983.792029166667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45983.792029166667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45983.792029166667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45983.792029166667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45983.792029166667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45983.792029166667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45983.792029166667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45983.792029166667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45983.792029166667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45983.792029166667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45983.792029166667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45983.792029166667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45983.792029166667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45983.792029166667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45983.792029166667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45983.792029166667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45983.792029166667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45983.792029166667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45983.792029166667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45983.792029166667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45983.792029166667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45983.792029166667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45983.792029166667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45983.792029166667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45983.792029166667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45983.792029166667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45983.792029166667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45983.792029166667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45983.792029166667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45983.792029166667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45983.792029166667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45983.792029166667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45983.792029166667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45983.792029166667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45983.792029166667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45983.792029166667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45983.792029166667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45983.792029166667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45983.792029166667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45983.792029166667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45983.792029166667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45983.792029166667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45983.792029166667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45983.792029166667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45983.792029166667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45983.792029166667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45983.792029166667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45983.792029166667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45983.792029166667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45983.792029166667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45983.792029166667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45983.792029166667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45983.792029166667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45983.792029166667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45983.792029166667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45983.792029166667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45983.792029166667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45983.792029166667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45983.792029166667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45983.792029166667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45983.792029166667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45983.792029166667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45983.792029166667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45983.792029166667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45983.792029166667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45983.792029166667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45983.792029166667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45983.792029166667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45983.792029166667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45983.792029166667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45983.792029166667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45983.792029166667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45983.792029166667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45983.792029166667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45983.792029166667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45983.792029166667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45983.792029166667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45983.792029166667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45983.792029166667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45983.792029166667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45983.792029166667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45983.792029166667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45983.792029166667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45983.792029166667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45983.792029166667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45983.792029166667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45983.792029166667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45983.792029166667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45983.792029166667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45983.792029166667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45983.792029166667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45983.792029166667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45983.792029166667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45983.792029166667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45983.792029166667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45983.792029166667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45983.792029166667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45983.792029166667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45983.792029166667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45983.792029166667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45983.792029166667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45983.792029166667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45983.792029166667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45983.792029166667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45983.792029166667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45983.792029166667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45983.792029166667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45983.792029166667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45983.792029166667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45983.792029166667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45983.792029166667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45983.792029166667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45983.792029166667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45983.792029166667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45983.792029166667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45983.792029166667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45983.792029166667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45983.792029166667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45983.792029166667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45983.792029166667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45983.792029166667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45983.792029166667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45983.792029166667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45983.792029166667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45983.792029166667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45983.792029166667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45983.792029166667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45983.792029166667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45983.792029166667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45983.792029166667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45983.792029166667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45983.792029166667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45983.792029166667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45983.792029166667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45983.792029166667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45983.792029166667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45983.792029166667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45983.792029166667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45983.792029166667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45983.792029166667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45983.792029166667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45983.792029166667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45983.792029166667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45983.792029166667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45983.792029166667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45983.792029166667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45983.792029166667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45983.792029166667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45983.792029166667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45983.792029166667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45983.792029166667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45983.792029166667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45983.792029166667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45983.792029166667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45983.792029166667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45983.792029166667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45983.792029166667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45983.792029166667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45983.792029166667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45983.792029166667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45983.792029166667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45983.792029166667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45983.792029166667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45983.792029166667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45983.792029166667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45983.792029166667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45983.792029166667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45983.792029166667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45983.792029166667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45983.792029166667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45983.792029166667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45983.792029166667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45983.792029166667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45983.792029166667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45983.792029166667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45983.792029166667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45983.792029166667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45983.792029166667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45983.792029166667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45983.792029166667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45983.792029166667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45983.792029166667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45983.792029166667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45983.792029166667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45983.792029166667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45983.792029166667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45983.792029166667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45983.792029166667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45983.792029166667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45983.792029166667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45983.792029166667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45983.792029166667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45983.792029166667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45983.792029166667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45983.792029166667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45983.792029166667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45983.792029166667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45983.792029166667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45983.792029166667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45983.792029166667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45983.792029166667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45983.792029166667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45983.792029166667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45983.792029166667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45983.792029166667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45983.792029166667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45983.792029166667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45983.792029166667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45983.792029166667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45983.792029166667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45983.792029166667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45983.792029166667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45983.792029166667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45983.792029166667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45983.792029166667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45983.792029166667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45983.792029166667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45983.792029166667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45983.792029166667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45983.792029166667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45983.792029166667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45983.792029166667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45983.792029166667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45983.792029166667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45983.792029166667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45983.792029166667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45983.792029166667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45983.792029166667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45983.792029166667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45983.792029166667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45983.792029166667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45983.792029166667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45983.792029166667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45983.792029166667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45983.792029166667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45983.792029166667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45983.792029166667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45983.792029166667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45983.792029166667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45983.792029166667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45983.792029166667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45983.792029166667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45983.792029166667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45983.792029166667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45983.792029166667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45983.792029166667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45983.792029166667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45983.792029166667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45983.792029166667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45983.792029166667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45983.792029166667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45983.792029166667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45983.792029166667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45983.792029166667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45983.792029166667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45983.792029166667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45983.792029166667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45983.792029166667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45983.792029166667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45983.792029166667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45983.792029166667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45983.792029166667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45983.792029166667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45983.792029166667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45983.792029166667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45983.792029166667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45983.792029166667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45983.792029166667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45983.792029166667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45983.792029166667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45983.792029166667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45983.792029166667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45983.792029166667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45983.792029166667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45983.792029166667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45983.792029166667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45983.792029166667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45983.792029166667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45983.792029166667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45983.792029166667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45983.792029166667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45983.792029166667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45983.792029166667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45983.792029166667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45983.792029166667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45983.792029166667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45983.792029166667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45983.792029166667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45983.792029166667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45983.792029166667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45983.792029166667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45983.792029166667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45983.792029166667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45983.792029166667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45983.792029166667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45983.792029166667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45983.792029166667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45983.792029166667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45983.792029166667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45983.792029166667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45983.792029166667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45983.792029166667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45983.792029166667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45983.792029166667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45983.792029166667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45983.792029166667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45983.792029166667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45983.792029166667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45983.792029166667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45983.792029166667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45983.792029166667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45983.792029166667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45983.792029166667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45983.792029166667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45983.792029166667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45983.792029166667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45983.792029166667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45983.792029166667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45983.792029166667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45983.792029166667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45983.792029166667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45983.792029166667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45983.792029166667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45983.792029166667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45983.792029166667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45983.792029166667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45983.792029166667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45983.792029166667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45983.792029166667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45983.792029166667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45983.792029166667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45983.792029166667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45983.792029166667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45983.792029166667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45983.792029166667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45983.792029166667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45983.792029166667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45983.792029166667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45983.792029166667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45983.792029166667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45983.792029166667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45983.792029166667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45983.792029166667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45983.792029166667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45983.792029166667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45983.792029166667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45983.792029166667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45983.792029166667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45983.792029166667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45983.792029166667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45983.792029166667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45983.792029166667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45983.792029166667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45983.792029166667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45983.792029166667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45983.792029166667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45983.792029166667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45983.792029166667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45983.792029166667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45983.792029166667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45983.792029166667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45983.792029166667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45983.792029166667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45983.792029166667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45983.792029166667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45983.792029166667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45983.792029166667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45983.792029166667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45983.792029166667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45983.792029166667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45983.792029166667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45983.792029166667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45983.792029166667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45983.792029166667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45983.792029166667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45983.792029166667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45983.792029166667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45983.792029166667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45983.792029166667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45983.792029166667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45983.792029166667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45983.792029166667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45983.792029166667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45983.792029166667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45983.792029166667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45983.792029166667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45983.792029166667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45983.792029166667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45983.792029166667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45983.792029166667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45983.792029166667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45983.792029166667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45983.792029166667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45983.792029166667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45983.792029166667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45983.792029166667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45983.792029166667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45983.792029166667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45983.792029166667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45983.792029166667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45983.792029166667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45983.792029166667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45983.792029166667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45983.792029166667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45983.792029166667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45983.792029166667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45983.792029166667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45983.792029166667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45983.792029166667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45983.792029166667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45983.792029166667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45983.792029166667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45983.792029166667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45983.792029166667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45983.792029166667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45983.792029166667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45983.792029166667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45983.792029166667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45983.792029166667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45983.792029166667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45983.792029166667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45983.792029166667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45983.792029166667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45983.792029166667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45983.792029166667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45983.792029166667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45983.792029166667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45983.792029166667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45983.792029166667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45983.792029166667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45983.792029166667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45983.792029166667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45983.792029166667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45983.792029166667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45983.792029166667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45983.792029166667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45983.792029166667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45983.792029166667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45983.792029166667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45983.792029166667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45983.792029166667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45983.792029166667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45983.792029166667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45983.792029166667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45983.792029166667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45983.792029166667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45983.792029166667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45983.792029166667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45983.792029166667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45983.792029166667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45983.792029166667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45983.792029166667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45983.792029166667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45983.792029166667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45983.792029166667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45983.792029166667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45983.792029166667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45983.792029166667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45983.792029166667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45983.792029166667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45983.792029166667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45983.792029166667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45983.792029166667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45983.792029166667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45983.792029166667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45983.792029166667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45983.792029166667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45983.792029166667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45983.792029166667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45983.792029166667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45983.792029166667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45983.792029166667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45983.792029166667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45983.792029166667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45983.792029166667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45983.792029166667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45983.792029166667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45983.792029166667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45983.792029166667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45983.792029166667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45983.792029166667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45983.792029166667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45983.792029166667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45983.792029166667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45983.792029166667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45983.792029166667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45983.792029166667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45983.792029166667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45983.792029166667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45983.792029166667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45983.792029166667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45983.792029166667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45983.792029166667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45983.792029166667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45983.792029166667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45983.792029166667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45983.792029166667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45983.792029166667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45983.792029166667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45983.792029166667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45983.792029166667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45983.792029166667</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E4" sqref="E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280.31131157407071</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2</v>
      </c>
      <c r="D3" s="91" t="s">
        <v>36350</v>
      </c>
      <c r="E3" s="94" t="s">
        <v>39106</v>
      </c>
      <c r="F3" s="95">
        <v>45983.73951388889</v>
      </c>
      <c r="G3" s="96">
        <f t="shared" ref="G3" ca="1" si="0">IFERROR(NOW()-F3,"")</f>
        <v>5.2515277777274605E-2</v>
      </c>
      <c r="H3" s="95">
        <v>45983.723113425927</v>
      </c>
      <c r="I3" s="113" t="str">
        <f>IFERROR(VLOOKUP(D3,DB!A:F,6,0),"")</f>
        <v>Generator-SG</v>
      </c>
      <c r="J3" s="113" t="str">
        <f>IFERROR(VLOOKUP(D3,DB!A:G,7,0),"")</f>
        <v>No BB Shifted</v>
      </c>
      <c r="K3" s="97" t="s">
        <v>39116</v>
      </c>
      <c r="L3" s="91" t="str">
        <f>IFERROR(VLOOKUP(D3,DB!A:I,9,0),"")</f>
        <v>Latis</v>
      </c>
    </row>
    <row r="4" spans="1:16" ht="15" customHeight="1">
      <c r="A4" s="113" t="s">
        <v>39117</v>
      </c>
      <c r="B4" s="113" t="str">
        <f>IFERROR(VLOOKUP(D4,DB!A:K,11,0),"")</f>
        <v>R4</v>
      </c>
      <c r="C4" s="93">
        <v>5</v>
      </c>
      <c r="D4" s="91" t="s">
        <v>36648</v>
      </c>
      <c r="E4" s="94" t="s">
        <v>39021</v>
      </c>
      <c r="F4" s="95">
        <v>45983.777233796296</v>
      </c>
      <c r="G4" s="96">
        <f t="shared" ref="G4:G67" ca="1" si="1">IFERROR(NOW()-F4,"")</f>
        <v>1.4795370370848104E-2</v>
      </c>
      <c r="H4" s="95">
        <v>45983.768900462965</v>
      </c>
      <c r="I4" s="113" t="str">
        <f>IFERROR(VLOOKUP(D4,DB!A:F,6,0),"")</f>
        <v>Generator-SG</v>
      </c>
      <c r="J4" s="113" t="str">
        <f>IFERROR(VLOOKUP(D4,DB!A:G,7,0),"")</f>
        <v>In progress</v>
      </c>
      <c r="K4" s="97" t="s">
        <v>39118</v>
      </c>
      <c r="L4" s="91" t="str">
        <f>IFERROR(VLOOKUP(D4,DB!A:I,9,0),"")</f>
        <v>Latis</v>
      </c>
    </row>
    <row r="5" spans="1:16" ht="15" customHeight="1">
      <c r="A5" s="113"/>
      <c r="B5" s="113" t="str">
        <f>IFERROR(VLOOKUP(D5,DB!A:K,11,0),"")</f>
        <v/>
      </c>
      <c r="C5" s="93"/>
      <c r="D5" s="91"/>
      <c r="E5" s="94"/>
      <c r="F5" s="95"/>
      <c r="G5" s="96">
        <f t="shared" ca="1" si="1"/>
        <v>45983.792029166667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45983.792029166667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45983.792029166667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45983.792029166667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45983.792029166667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45983.792029166667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45983.792029166667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45983.792029166667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45983.792029166667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45983.792029166667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45983.792029166667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45983.792029166667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45983.792029166667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45983.792029166667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45983.792029166667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45983.792029166667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45983.792029166667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45983.792029166667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45983.792029166667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45983.792029166667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45983.792029166667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45983.792029166667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45983.792029166667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45983.792029166667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45983.792029166667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45983.792029166667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45983.792029166667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45983.792029166667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45983.792029166667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45983.792029166667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45983.792029166667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45983.792029166667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45983.792029166667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45983.792029166667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45983.792029166667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45983.792029166667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45983.792029166667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45983.792029166667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45983.792029166667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45983.792029166667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45983.792029166667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45983.792029166667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45983.792029166667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45983.792029166667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45983.792029166667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45983.792029166667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45983.792029166667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45983.792029166667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45983.792029166667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45983.792029166667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45983.792029166667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45983.792029166667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45983.792029166667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45983.792029166667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45983.792029166667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45983.792029166667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45983.792029166667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45983.792029166667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45983.792029166667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45983.792029166667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45983.792029166667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45983.792029166667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45983.792029166667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45983.792029166667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45983.792029166667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45983.792029166667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45983.792029166667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45983.792029166667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45983.792029166667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45983.792029166667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45983.792029166667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45983.792029166667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45983.792029166667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45983.792029166667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45983.792029166667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45983.792029166667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45983.792029166667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45983.792029166667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45983.792029166667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45983.792029166667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45983.792029166667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45983.792029166667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45983.792029166667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45983.792029166667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45983.792029166667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45983.792029166667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45983.792029166667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45983.792029166667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45983.792029166667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45983.792029166667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45983.792029166667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45983.792029166667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45983.792029166667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45983.792029166667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45983.792029166667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45983.792029166667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45983.792029166667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45983.792029166667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45983.792029166667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45983.792029166667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45983.792029166667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45983.792029166667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45983.792029166667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45983.792029166667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45983.792029166667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45983.792029166667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45983.792029166667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45983.792029166667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45983.792029166667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45983.792029166667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45983.792029166667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45983.792029166667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45983.792029166667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45983.792029166667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45983.792029166667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45983.792029166667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45983.792029166667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45983.792029166667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45983.792029166667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45983.792029166667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45983.792029166667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45983.792029166667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45983.792029166667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45983.792029166667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45983.792029166667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45983.792029166667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45983.792029166667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45983.792029166667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45983.792029166667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45983.792029166667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45983.792029166667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45983.792029166667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45983.792029166667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45983.792029166667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45983.792029166667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45983.792029166667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45983.792029166667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45983.792029166667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45983.792029166667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45983.792029166667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45983.792029166667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45983.792029166667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45983.792029166667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45983.792029166667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45983.792029166667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45983.792029166667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45983.792029166667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45983.792029166667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45983.792029166667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45983.792029166667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45983.792029166667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45983.792029166667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45983.792029166667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45983.792029166667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45983.792029166667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45983.792029166667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45983.792029166667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45983.792029166667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45983.792029166667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45983.792029166667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45983.792029166667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45983.792029166667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45983.792029166667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45983.792029166667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45983.792029166667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45983.792029166667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45983.792029166667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45983.792029166667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45983.792029166667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45983.792029166667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45983.792029166667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45983.792029166667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45983.792029166667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45983.792029166667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45983.792029166667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45983.792029166667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45983.792029166667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45983.792029166667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45983.792029166667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45983.792029166667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45983.792029166667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45983.792029166667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45983.792029166667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45983.792029166667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45983.792029166667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45983.792029166667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45983.792029166667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45983.792029166667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45983.792029166667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45983.792029166667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45983.792029166667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45983.792029166667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45983.792029166667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45983.792029166667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45983.792029166667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45983.792029166667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45983.792029166667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45983.792029166667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45983.792029166667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45983.792029166667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45983.792029166667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45983.792029166667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45983.792029166667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45983.792029166667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45983.792029166667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45983.792029166667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45983.792029166667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45983.792029166667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45983.792029166667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45983.792029166667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45983.792029166667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45983.792029166667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45983.792029166667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45983.792029166667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45983.792029166667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45983.792029166667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45983.792029166667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45983.792029166667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45983.792029166667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45983.792029166667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45983.792029166667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45983.792029166667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45983.792029166667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45983.792029166667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45983.792029166667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45983.792029166667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45983.792029166667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45983.792029166667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45983.792029166667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45983.792029166667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45983.792029166667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45983.792029166667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45983.792029166667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45983.792029166667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45983.792029166667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45983.792029166667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45983.792029166667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45983.792029166667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45983.792029166667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45983.792029166667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45983.792029166667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45983.792029166667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45983.792029166667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45983.792029166667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45983.792029166667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45983.792029166667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45983.792029166667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45983.792029166667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45983.792029166667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45983.792029166667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45983.792029166667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45983.792029166667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45983.792029166667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45983.792029166667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45983.792029166667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45983.792029166667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45983.792029166667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45983.792029166667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45983.792029166667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45983.792029166667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45983.792029166667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45983.792029166667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45983.792029166667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45983.792029166667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45983.792029166667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45983.792029166667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45983.792029166667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45983.792029166667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45983.792029166667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45983.792029166667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45983.792029166667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45983.792029166667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45983.792029166667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45983.792029166667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45983.792029166667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45983.792029166667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45983.792029166667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45983.792029166667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45983.792029166667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45983.792029166667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45983.792029166667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45983.792029166667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45983.792029166667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45983.792029166667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45983.792029166667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45983.792029166667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45983.792029166667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45983.792029166667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45983.792029166667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45983.792029166667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45983.792029166667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45983.792029166667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45983.792029166667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45983.792029166667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45983.792029166667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45983.792029166667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45983.792029166667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45983.792029166667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45983.792029166667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45983.792029166667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45983.792029166667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45983.792029166667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45983.792029166667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45983.792029166667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45983.792029166667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45983.792029166667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45983.792029166667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45983.792029166667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45983.792029166667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45983.792029166667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45983.792029166667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45983.792029166667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45983.792029166667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45983.792029166667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45983.792029166667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45983.792029166667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45983.792029166667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45983.792029166667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45983.792029166667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45983.792029166667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45983.792029166667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45983.792029166667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45983.792029166667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45983.792029166667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45983.792029166667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45983.792029166667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45983.792029166667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45983.792029166667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45983.792029166667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45983.792029166667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45983.792029166667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45983.792029166667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45983.792029166667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45983.792029166667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45983.792029166667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45983.792029166667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45983.792029166667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45983.792029166667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45983.792029166667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45983.792029166667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45983.792029166667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45983.792029166667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45983.792029166667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45983.792029166667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45983.792029166667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45983.792029166667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45983.792029166667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45983.792029166667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45983.792029166667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45983.792029166667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45983.792029166667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45983.792029166667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45983.792029166667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45983.792029166667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45983.792029166667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45983.792029166667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45983.792029166667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45983.792029166667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45983.792029166667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45983.792029166667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45983.792029166667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45983.792029166667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45983.792029166667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45983.792029166667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45983.792029166667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45983.792029166667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45983.792029166667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45983.792029166667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45983.792029166667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45983.792029166667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45983.792029166667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45983.792029166667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45983.792029166667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45983.792029166667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45983.792029166667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45983.792029166667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45983.792029166667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45983.792029166667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45983.792029166667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45983.792029166667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45983.792029166667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45983.792029166667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45983.792029166667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45983.792029166667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45983.792029166667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45983.792029166667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45983.792029166667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45983.792029166667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45983.792029166667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45983.792029166667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45983.792029166667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45983.792029166667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45983.792029166667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45983.792029166667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45983.792029166667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45983.792029166667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45983.792029166667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45983.792029166667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45983.792029166667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45983.792029166667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45983.792029166667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45983.792029166667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45983.792029166667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45983.792029166667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45983.792029166667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45983.792029166667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45983.792029166667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45983.792029166667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45983.792029166667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45983.792029166667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45983.792029166667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45983.792029166667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45983.792029166667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45983.792029166667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45983.792029166667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45983.792029166667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45983.792029166667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45983.792029166667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45983.792029166667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45983.792029166667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45983.792029166667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45983.792029166667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45983.792029166667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45983.792029166667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45983.792029166667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45983.792029166667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45983.792029166667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45983.792029166667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45983.792029166667</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39119</v>
      </c>
      <c r="B2" s="37" t="str">
        <f>IFERROR(VLOOKUP(D2,DB!A:K,11,0),"")</f>
        <v>R5</v>
      </c>
      <c r="C2" s="37">
        <v>3</v>
      </c>
      <c r="D2" s="106" t="s">
        <v>36011</v>
      </c>
      <c r="E2" s="37" t="s">
        <v>39021</v>
      </c>
      <c r="F2" s="38">
        <v>45891.832060185188</v>
      </c>
      <c r="G2" s="108">
        <f ca="1">IFERROR(NOW()-F2,"")</f>
        <v>91.959968981478596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39106</v>
      </c>
      <c r="F3" s="38">
        <v>45926.188877314817</v>
      </c>
      <c r="G3" s="108">
        <f t="shared" ref="G3" ca="1" si="0">IFERROR(NOW()-F3,"")</f>
        <v>57.603151851850271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39106</v>
      </c>
      <c r="F4" s="110">
        <v>45948.661111111112</v>
      </c>
      <c r="G4" s="111">
        <f t="shared" ref="G4" ca="1" si="1">IFERROR(NOW()-F4,"")</f>
        <v>35.130918055554503</v>
      </c>
      <c r="H4" s="110">
        <v>45948.661111111112</v>
      </c>
      <c r="I4" s="109" t="str">
        <f>IFERROR(VLOOKUP(D4,DB!A:F,6,0),"")</f>
        <v>SCECO</v>
      </c>
      <c r="J4" s="109" t="str">
        <f>IFERROR(VLOOKUP(D4,DB!A:G,7,0),"")</f>
        <v>Dead</v>
      </c>
      <c r="K4" s="109" t="s">
        <v>39124</v>
      </c>
      <c r="L4" s="109" t="str">
        <f>IFERROR(VLOOKUP(D4,DB!A:I,9,0),"")</f>
        <v>Latis</v>
      </c>
    </row>
    <row r="5" spans="1:13" s="105" customFormat="1">
      <c r="A5" s="109" t="s">
        <v>39125</v>
      </c>
      <c r="B5" s="109" t="str">
        <f>IFERROR(VLOOKUP(D5,DB!A:K,11,0),"")</f>
        <v>R5</v>
      </c>
      <c r="C5" s="109">
        <v>1</v>
      </c>
      <c r="D5" s="109" t="s">
        <v>33371</v>
      </c>
      <c r="E5" s="109" t="s">
        <v>39021</v>
      </c>
      <c r="F5" s="128">
        <v>45977.514803240738</v>
      </c>
      <c r="G5" s="111">
        <f ca="1">IFERROR(NOW()-F5,"")</f>
        <v>6.2772259259290877</v>
      </c>
      <c r="H5" s="128">
        <v>45977.468807870369</v>
      </c>
      <c r="I5" s="109" t="str">
        <f>IFERROR(VLOOKUP(D5,DB!A:F,6,0),"")</f>
        <v>SCECO</v>
      </c>
      <c r="J5" s="109" t="str">
        <f>IFERROR(VLOOKUP(D5,DB!A:G,7,0),"")</f>
        <v>Weak</v>
      </c>
      <c r="K5" s="109" t="s">
        <v>39126</v>
      </c>
      <c r="L5" s="109" t="str">
        <f>IFERROR(VLOOKUP(D5,DB!A:I,9,0),"")</f>
        <v>Latis</v>
      </c>
    </row>
    <row r="6" spans="1:13" ht="30.75">
      <c r="A6" s="109" t="s">
        <v>39127</v>
      </c>
      <c r="B6" s="109" t="str">
        <f>IFERROR(VLOOKUP(D6,DB!A:K,11,0),"")</f>
        <v>R5</v>
      </c>
      <c r="C6" s="109">
        <v>1</v>
      </c>
      <c r="D6" s="109" t="s">
        <v>36518</v>
      </c>
      <c r="E6" s="109" t="s">
        <v>39021</v>
      </c>
      <c r="F6" s="128">
        <v>45981.373298611114</v>
      </c>
      <c r="G6" s="111">
        <f ca="1">IFERROR(NOW()-F6,"")</f>
        <v>2.4187305555533385</v>
      </c>
      <c r="H6" s="128">
        <v>45981.360798611109</v>
      </c>
      <c r="I6" s="109" t="str">
        <f>IFERROR(VLOOKUP(D6,DB!A:F,6,0),"")</f>
        <v>SCECO</v>
      </c>
      <c r="J6" s="109" t="str">
        <f>IFERROR(VLOOKUP(D6,DB!A:G,7,0),"")</f>
        <v>Dead</v>
      </c>
      <c r="K6" s="109" t="s">
        <v>39128</v>
      </c>
      <c r="L6" s="109" t="str">
        <f>IFERROR(VLOOKUP(D6,DB!A:I,9,0),"")</f>
        <v>Latis</v>
      </c>
    </row>
    <row r="7" spans="1:13">
      <c r="A7" s="109" t="s">
        <v>39129</v>
      </c>
      <c r="B7" s="109" t="str">
        <f>IFERROR(VLOOKUP(D7,DB!A:K,11,0),"")</f>
        <v>R5</v>
      </c>
      <c r="C7" s="109">
        <v>1</v>
      </c>
      <c r="D7" s="109" t="s">
        <v>32664</v>
      </c>
      <c r="E7" s="109" t="s">
        <v>39106</v>
      </c>
      <c r="F7" s="128">
        <v>45982.768553240741</v>
      </c>
      <c r="G7" s="111">
        <f ca="1">IFERROR(NOW()-F7,"")</f>
        <v>1.0234759259255952</v>
      </c>
      <c r="H7" s="128">
        <v>45982.753275462965</v>
      </c>
      <c r="I7" s="109" t="str">
        <f>IFERROR(VLOOKUP(D7,DB!A:F,6,0),"")</f>
        <v>SCECO</v>
      </c>
      <c r="J7" s="109" t="str">
        <f>IFERROR(VLOOKUP(D7,DB!A:G,7,0),"")</f>
        <v>Good</v>
      </c>
      <c r="K7" s="109" t="s">
        <v>39130</v>
      </c>
      <c r="L7" s="109" t="str">
        <f>IFERROR(VLOOKUP(D7,DB!A:I,9,0),"")</f>
        <v>Latis</v>
      </c>
    </row>
    <row r="8" spans="1:13">
      <c r="A8" s="109"/>
      <c r="B8" s="109" t="str">
        <f>IFERROR(VLOOKUP(D8,DB!A:K,11,0),"")</f>
        <v/>
      </c>
      <c r="C8" s="109"/>
      <c r="D8" s="109"/>
      <c r="E8" s="109"/>
      <c r="F8" s="109"/>
      <c r="G8" s="111">
        <f ca="1">IFERROR(NOW()-F8,"")</f>
        <v>45983.792029166667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45983.792029166667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45983.792029166667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45983.792029166667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45983.792029166667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45983.792029166667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45983.792029166667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45983.792029166667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45983.792029166667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45983.792029166667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45983.792029166667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45983.792029166667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45983.792029166667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45983.792029166667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45983.792029166667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45983.792029166667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45983.792029166667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45983.792029166667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45983.792029166667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45983.792029166667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45983.792029166667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45983.792029166667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45983.792029166667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45983.792029166667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45983.792029166667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45983.792029166667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45983.792029166667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45983.792029166667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45983.792029166667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45983.792029166667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45983.792029166667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45983.792029166667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45983.792029166667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45983.792029166667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45983.792029166667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45983.792029166667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45983.792029166667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45983.792029166667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45983.792029166667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45983.792029166667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45983.792029166667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45983.792029166667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45983.792029166667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45983.792029166667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45983.792029166667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45983.792029166667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45983.792029166667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45983.792029166667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45983.792029166667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45983.792029166667</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45983.792029166667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45983.792029166667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45983.792029166667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45983.792029166667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45983.792029166667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45983.792029166667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45983.792029166667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45983.792029166667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45983.792029166667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45983.792029166667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45983.792029166667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45983.792029166667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45983.792029166667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45983.792029166667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45983.792029166667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45983.792029166667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45983.792029166667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45983.792029166667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45983.792029166667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45983.792029166667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45983.792029166667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45983.792029166667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45983.792029166667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45983.792029166667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45983.792029166667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45983.792029166667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45983.792029166667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45983.792029166667</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45983.792029166667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45983.792029166667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45983.792029166667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45983.792029166667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45983.792029166667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45983.792029166667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45983.792029166667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45983.792029166667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45983.792029166667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45983.792029166667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45983.792029166667</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2025-11-22T16:01:52Z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