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733" documentId="120_S{2AC9BD13-BADA-5192-A53E-5A8FF88502F6}" xr6:coauthVersionLast="47" xr6:coauthVersionMax="47" xr10:uidLastSave="{E9D39BCB-DDFC-40E3-A212-1291231BE067}"/>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I2" i="9"/>
  <c r="I3" i="9"/>
  <c r="I4" i="9"/>
  <c r="G2" i="9"/>
  <c r="G3" i="9"/>
  <c r="D7" i="3"/>
  <c r="D8" i="3"/>
  <c r="J2" i="9"/>
  <c r="L2" i="9"/>
  <c r="D11" i="3"/>
  <c r="I7" i="2"/>
  <c r="D2" i="3"/>
  <c r="D3" i="3"/>
  <c r="L3" i="4"/>
  <c r="L4" i="4"/>
  <c r="L5" i="4"/>
  <c r="L6" i="4"/>
  <c r="L7" i="4"/>
  <c r="L8" i="4"/>
  <c r="L9" i="4"/>
  <c r="L10" i="4"/>
  <c r="L11" i="4"/>
  <c r="G6" i="5"/>
  <c r="G7" i="5"/>
  <c r="G8" i="5"/>
  <c r="G9" i="5"/>
  <c r="G10" i="5"/>
  <c r="G11" i="5"/>
  <c r="G12" i="5"/>
  <c r="G13" i="5"/>
  <c r="G14" i="5"/>
  <c r="G15" i="5"/>
  <c r="G16" i="5"/>
  <c r="G17" i="5"/>
  <c r="G18" i="5"/>
  <c r="G19" i="5"/>
  <c r="B6" i="5"/>
  <c r="B7" i="5"/>
  <c r="B8" i="5"/>
  <c r="B9" i="5"/>
  <c r="B10" i="5"/>
  <c r="B11" i="5"/>
  <c r="B12" i="5"/>
  <c r="B13" i="5"/>
  <c r="B14" i="5"/>
  <c r="B15" i="5"/>
  <c r="B16" i="5"/>
  <c r="B17" i="5"/>
  <c r="B18" i="5"/>
  <c r="B19" i="5"/>
  <c r="I6" i="5"/>
  <c r="I7" i="5"/>
  <c r="I8" i="5"/>
  <c r="I9" i="5"/>
  <c r="I10" i="5"/>
  <c r="I11" i="5"/>
  <c r="I12" i="5"/>
  <c r="I13" i="5"/>
  <c r="I14" i="5"/>
  <c r="I15" i="5"/>
  <c r="I16" i="5"/>
  <c r="I17" i="5"/>
  <c r="I18" i="5"/>
  <c r="I19" i="5"/>
  <c r="J6" i="5"/>
  <c r="J7" i="5"/>
  <c r="J8" i="5"/>
  <c r="J9" i="5"/>
  <c r="J10" i="5"/>
  <c r="J11" i="5"/>
  <c r="J12" i="5"/>
  <c r="J13" i="5"/>
  <c r="J14" i="5"/>
  <c r="J15" i="5"/>
  <c r="J16" i="5"/>
  <c r="J17" i="5"/>
  <c r="J18" i="5"/>
  <c r="J19" i="5"/>
  <c r="L6" i="5"/>
  <c r="L7" i="5"/>
  <c r="L8" i="5"/>
  <c r="L9" i="5"/>
  <c r="L10" i="5"/>
  <c r="L11" i="5"/>
  <c r="L12" i="5"/>
  <c r="L13" i="5"/>
  <c r="L14" i="5"/>
  <c r="L15" i="5"/>
  <c r="L16" i="5"/>
  <c r="L17" i="5"/>
  <c r="L18" i="5"/>
  <c r="L1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3" i="9"/>
  <c r="J3" i="9"/>
  <c r="L3" i="9"/>
  <c r="B4" i="9"/>
  <c r="G4" i="9"/>
  <c r="J4" i="9"/>
  <c r="L4" i="9"/>
  <c r="B5" i="9"/>
  <c r="G5" i="9"/>
  <c r="I5" i="9"/>
  <c r="J5" i="9"/>
  <c r="L5" i="9"/>
  <c r="B6" i="9"/>
  <c r="G6" i="9"/>
  <c r="I6" i="9"/>
  <c r="J6" i="9"/>
  <c r="L6" i="9"/>
  <c r="D6" i="3"/>
  <c r="D12" i="3"/>
  <c r="D13" i="3"/>
  <c r="D14" i="3"/>
  <c r="D15" i="3"/>
  <c r="D16"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G2" i="1"/>
  <c r="G5" i="5"/>
  <c r="B3" i="4"/>
  <c r="G3" i="4"/>
  <c r="I3" i="4"/>
  <c r="J3" i="4"/>
  <c r="B4" i="4"/>
  <c r="G4" i="4"/>
  <c r="I4" i="4"/>
  <c r="J4" i="4"/>
  <c r="B5" i="4"/>
  <c r="G5" i="4"/>
  <c r="I5" i="4"/>
  <c r="J5" i="4"/>
  <c r="B6" i="4"/>
  <c r="G6" i="4"/>
  <c r="I6" i="4"/>
  <c r="J6" i="4"/>
  <c r="B7" i="4"/>
  <c r="G7" i="4"/>
  <c r="I7" i="4"/>
  <c r="J7" i="4"/>
  <c r="B8" i="4"/>
  <c r="G8" i="4"/>
  <c r="I8" i="4"/>
  <c r="J8" i="4"/>
  <c r="B9" i="4"/>
  <c r="G9" i="4"/>
  <c r="I9" i="4"/>
  <c r="J9" i="4"/>
  <c r="B10" i="4"/>
  <c r="G10" i="4"/>
  <c r="I10" i="4"/>
  <c r="J10" i="4"/>
  <c r="B11" i="4"/>
  <c r="G11" i="4"/>
  <c r="I11" i="4"/>
  <c r="J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G2" i="4"/>
  <c r="B4" i="2"/>
  <c r="G4" i="2"/>
  <c r="I4" i="2"/>
  <c r="J4" i="2"/>
  <c r="L4" i="2"/>
  <c r="G6" i="2"/>
  <c r="B7" i="2"/>
  <c r="G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alcChain>
</file>

<file path=xl/sharedStrings.xml><?xml version="1.0" encoding="utf-8"?>
<sst xmlns="http://schemas.openxmlformats.org/spreadsheetml/2006/main" count="180284" uniqueCount="39129">
  <si>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</si>
  <si>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</si>
  <si>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</si>
  <si>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</si>
  <si>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</si>
  <si>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</si>
  <si>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</si>
  <si>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</si>
  <si>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</si>
  <si>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</si>
  <si>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</si>
  <si>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</si>
  <si>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</si>
  <si>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</si>
  <si>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</si>
  <si>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</si>
  <si>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</si>
  <si>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</si>
  <si>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</si>
  <si>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</si>
  <si>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</si>
  <si>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</si>
  <si>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</si>
  <si>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</si>
  <si>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</si>
  <si>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</si>
  <si>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</si>
  <si>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</si>
  <si>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</si>
  <si>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</si>
  <si>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</si>
  <si>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</si>
  <si>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</si>
  <si>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</si>
  <si>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</si>
  <si>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</si>
  <si>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</si>
  <si>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</si>
  <si>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</si>
  <si>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</si>
  <si>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</si>
  <si>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</si>
  <si>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</si>
  <si>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</si>
  <si>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</si>
  <si>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</si>
  <si>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</si>
  <si>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</si>
  <si>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</si>
  <si>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</si>
  <si>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</si>
  <si>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</si>
  <si>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</si>
  <si>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</si>
  <si>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</si>
  <si>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</si>
  <si>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</si>
  <si>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</si>
  <si>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</si>
  <si>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</si>
  <si>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</si>
  <si>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</si>
  <si>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</si>
  <si>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</si>
  <si>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</si>
  <si>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</si>
  <si>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</si>
  <si>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</si>
  <si>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</si>
  <si>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</si>
  <si>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</si>
  <si>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</si>
  <si>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</si>
  <si>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</si>
  <si>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</si>
  <si>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</si>
  <si>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</si>
  <si>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</si>
  <si>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</si>
  <si>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</si>
  <si>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</si>
  <si>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</si>
  <si>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</si>
  <si>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</si>
  <si>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</si>
  <si>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</si>
  <si>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</si>
  <si>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</si>
  <si>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</si>
  <si>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</si>
  <si>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</si>
  <si>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</si>
  <si>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</si>
  <si>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</si>
  <si>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</si>
  <si>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</si>
  <si>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</si>
  <si>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</si>
  <si>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</si>
  <si>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</si>
  <si>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</si>
  <si>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</si>
  <si>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</si>
  <si>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</si>
  <si>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</si>
  <si>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</si>
  <si>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</si>
  <si>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</si>
  <si>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</si>
  <si>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</si>
  <si>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</si>
  <si>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</si>
  <si>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</si>
  <si>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</si>
  <si>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</si>
  <si>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</si>
  <si>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</si>
  <si>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</si>
  <si>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</si>
  <si>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</si>
  <si>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</si>
  <si>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</si>
  <si>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</si>
  <si>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</si>
  <si>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</si>
  <si>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</si>
  <si>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</si>
  <si>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</si>
  <si>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</si>
  <si>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</si>
  <si>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</si>
  <si>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</si>
  <si>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</si>
  <si>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</si>
  <si>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</si>
  <si>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</si>
  <si>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</si>
  <si>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</si>
  <si>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</si>
  <si>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</si>
  <si>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</si>
  <si>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</si>
  <si>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</si>
  <si>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</si>
  <si>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</si>
  <si>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</si>
  <si>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</si>
  <si>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</si>
  <si>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</si>
  <si>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</si>
  <si>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</si>
  <si>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</si>
  <si>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</si>
  <si>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</si>
  <si>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</si>
  <si>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</si>
  <si>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</si>
  <si>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</si>
  <si>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</si>
  <si>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</si>
  <si>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</si>
  <si>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</si>
  <si>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</si>
  <si>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</si>
  <si>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</si>
  <si>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</si>
  <si>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</si>
  <si>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</si>
  <si>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</si>
  <si>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</si>
  <si>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</si>
  <si>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</si>
  <si>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</si>
  <si>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</si>
  <si>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</si>
  <si>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</si>
  <si>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</si>
  <si>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</si>
  <si>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</si>
  <si>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</si>
  <si>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</si>
  <si>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</si>
  <si>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</si>
  <si>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</si>
  <si>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</si>
  <si>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</si>
  <si>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</si>
  <si>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</si>
  <si>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</si>
  <si>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</si>
  <si>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</si>
  <si>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</si>
  <si>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</si>
  <si>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</si>
  <si>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</si>
  <si>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</si>
  <si>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</si>
  <si>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</si>
  <si>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</si>
  <si>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</si>
  <si>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</si>
  <si>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</si>
  <si>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</si>
  <si>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</si>
  <si>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</si>
  <si>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</si>
  <si>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</si>
  <si>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</si>
  <si>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</si>
  <si>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</si>
  <si>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</si>
  <si>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</si>
  <si>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</si>
  <si>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</si>
  <si>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</si>
  <si>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</si>
  <si>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</si>
  <si>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</si>
  <si>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</si>
  <si>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</si>
  <si>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</si>
  <si>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</si>
  <si>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</si>
  <si>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</si>
  <si>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</si>
  <si>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</si>
  <si>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</si>
  <si>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</si>
  <si>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</si>
  <si>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</si>
  <si>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</si>
  <si>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</si>
  <si>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</si>
  <si>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</si>
  <si>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</si>
  <si>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</si>
  <si>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</si>
  <si>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</si>
  <si>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</si>
  <si>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</si>
  <si>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</si>
  <si>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</si>
  <si>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</si>
  <si>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</si>
  <si>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</si>
  <si>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</si>
  <si>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</si>
  <si>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</si>
  <si>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</si>
  <si>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</si>
  <si>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</si>
  <si>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</si>
  <si>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</si>
  <si>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</si>
  <si>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</si>
  <si>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</si>
  <si>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</si>
  <si>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</si>
  <si>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</si>
  <si>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</si>
  <si>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</si>
  <si>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</si>
  <si>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</si>
  <si>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</si>
  <si>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</si>
  <si>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</si>
  <si>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</si>
  <si>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</si>
  <si>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</si>
  <si>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</si>
  <si>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</si>
  <si>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</si>
  <si>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</si>
  <si>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</si>
  <si>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</si>
  <si>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</si>
  <si>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</si>
  <si>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</si>
  <si>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</si>
  <si>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</si>
  <si>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</si>
  <si>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</si>
  <si>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</si>
  <si>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</si>
  <si>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</si>
  <si>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</si>
  <si>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</si>
  <si>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</si>
  <si>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</si>
  <si>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</si>
  <si>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</si>
  <si>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</si>
  <si>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</si>
  <si>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</si>
  <si>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</si>
  <si>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</si>
  <si>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</si>
  <si>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</si>
  <si>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</si>
  <si>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</si>
  <si>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</si>
  <si>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</si>
  <si>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</si>
  <si>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</si>
  <si>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</si>
  <si>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</si>
  <si>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</si>
  <si>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</si>
  <si>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</si>
  <si>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</si>
  <si>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</si>
  <si>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</si>
  <si>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</si>
  <si>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</si>
  <si>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</si>
  <si>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</si>
  <si>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</si>
  <si>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</si>
  <si>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</si>
  <si>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</si>
  <si>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</si>
  <si>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</si>
  <si>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</si>
  <si>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</si>
  <si>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</si>
  <si>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</si>
  <si>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</si>
  <si>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</si>
  <si>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</si>
  <si>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</si>
  <si>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</si>
  <si>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</si>
  <si>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</si>
  <si>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</si>
  <si>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</si>
  <si>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</si>
  <si>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</si>
  <si>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</si>
  <si>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</si>
  <si>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</si>
  <si>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</si>
  <si>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</si>
  <si>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</si>
  <si>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</si>
  <si>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</si>
  <si>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</si>
  <si>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</si>
  <si>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</si>
  <si>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</si>
  <si>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</si>
  <si>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</si>
  <si>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</si>
  <si>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</si>
  <si>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</si>
  <si>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</si>
  <si>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</si>
  <si>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</si>
  <si>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</si>
  <si>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</si>
  <si>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</si>
  <si>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</si>
  <si>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</si>
  <si>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</si>
  <si>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</si>
  <si>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</si>
  <si>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</si>
  <si>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</si>
  <si>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</si>
  <si>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</si>
  <si>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</si>
  <si>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</si>
  <si>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</si>
  <si>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</si>
  <si>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</si>
  <si>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</si>
  <si>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</si>
  <si>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</si>
  <si>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</si>
  <si>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</si>
  <si>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</si>
  <si>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</si>
  <si>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</si>
  <si>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</si>
  <si>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</si>
  <si>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</si>
  <si>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</si>
  <si>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</si>
  <si>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</si>
  <si>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</si>
  <si>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</si>
  <si>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</si>
  <si>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</si>
  <si>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</si>
  <si>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</si>
  <si>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</si>
  <si>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</si>
  <si>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</si>
  <si>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</si>
  <si>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</si>
  <si>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</si>
  <si>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</si>
  <si>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</si>
  <si>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</si>
  <si>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</si>
  <si>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</si>
  <si>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</si>
  <si>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</si>
  <si>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</si>
  <si>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</si>
  <si>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</si>
  <si>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</si>
  <si>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</si>
  <si>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</si>
  <si>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</si>
  <si>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</si>
  <si>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</si>
  <si>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</si>
  <si>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</si>
  <si>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</si>
  <si>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</si>
  <si>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</si>
  <si>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</si>
  <si>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</si>
  <si>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</si>
  <si>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</si>
  <si>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</si>
  <si>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</si>
  <si>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</si>
  <si>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</si>
  <si>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</si>
  <si>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</si>
  <si>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</si>
  <si>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</si>
  <si>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</si>
  <si>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</si>
  <si>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</si>
  <si>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</si>
  <si>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</si>
  <si>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</si>
  <si>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</si>
  <si>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</si>
  <si>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</si>
  <si>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</si>
  <si>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</si>
  <si>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</si>
  <si>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</si>
  <si>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</si>
  <si>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</si>
  <si>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</si>
  <si>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</si>
  <si>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</si>
  <si>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</si>
  <si>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</si>
  <si>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</si>
  <si>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</si>
  <si>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</si>
  <si>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</si>
  <si>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</si>
  <si>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</si>
  <si>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</si>
  <si>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</si>
  <si>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</si>
  <si>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</si>
  <si>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</si>
  <si>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</si>
  <si>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</si>
  <si>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</si>
  <si>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</si>
  <si>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</si>
  <si>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</si>
  <si>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</si>
  <si>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</si>
  <si>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</si>
  <si>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</si>
  <si>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</si>
  <si>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</si>
  <si>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</si>
  <si>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</si>
  <si>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</si>
  <si>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</si>
  <si>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</si>
  <si>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</si>
  <si>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</si>
  <si>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</si>
  <si>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</si>
  <si>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</si>
  <si>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</si>
  <si>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</si>
  <si>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</si>
  <si>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</si>
  <si>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</si>
  <si>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</si>
  <si>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</si>
  <si>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</si>
  <si>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</si>
  <si>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</si>
  <si>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</si>
  <si>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</si>
  <si>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</si>
  <si>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</si>
  <si>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</si>
  <si>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</si>
  <si>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</si>
  <si>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</si>
  <si>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</si>
  <si>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</si>
  <si>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</si>
  <si>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</si>
  <si>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</si>
  <si>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</si>
  <si>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</si>
  <si>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</si>
  <si>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</si>
  <si>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</si>
  <si>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</si>
  <si>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</si>
  <si>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</si>
  <si>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</si>
  <si>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</si>
  <si>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</si>
  <si>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</si>
  <si>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</si>
  <si>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</si>
  <si>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</si>
  <si>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</si>
  <si>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</si>
  <si>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</si>
  <si>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</si>
  <si>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</si>
  <si>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</si>
  <si>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</si>
  <si>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</si>
  <si>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</si>
  <si>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</si>
  <si>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</si>
  <si>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</si>
  <si>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</si>
  <si>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</si>
  <si>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</si>
  <si>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</si>
  <si>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</si>
  <si>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</si>
  <si>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</si>
  <si>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</si>
  <si>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</si>
  <si>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</si>
  <si>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</si>
  <si>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</si>
  <si>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</si>
  <si>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</si>
  <si>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</si>
  <si>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</si>
  <si>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</si>
  <si>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</si>
  <si>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</si>
  <si>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</si>
  <si>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</si>
  <si>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</si>
  <si>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</si>
  <si>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</si>
  <si>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</si>
  <si>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</si>
  <si>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</si>
  <si>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</si>
  <si>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</si>
  <si>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</si>
  <si>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</si>
  <si>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</si>
  <si>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</si>
  <si>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</si>
  <si>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</si>
  <si>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</si>
  <si>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</si>
  <si>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</si>
  <si>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</si>
  <si>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</si>
  <si>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</si>
  <si>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</si>
  <si>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</si>
  <si>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</si>
  <si>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</si>
  <si>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</si>
  <si>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</si>
  <si>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</si>
  <si>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</si>
  <si>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</si>
  <si>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</si>
  <si>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</si>
  <si>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</si>
  <si>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</si>
  <si>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</si>
  <si>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</si>
  <si>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</si>
  <si>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</si>
  <si>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</si>
  <si>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</si>
  <si>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</si>
  <si>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</si>
  <si>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</si>
  <si>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</si>
  <si>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</si>
  <si>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</si>
  <si>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</si>
  <si>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</si>
  <si>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</si>
  <si>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</si>
  <si>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</si>
  <si>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</si>
  <si>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</si>
  <si>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</si>
  <si>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</si>
  <si>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</si>
  <si>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</si>
  <si>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</si>
  <si>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</si>
  <si>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</si>
  <si>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</si>
  <si>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</si>
  <si>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</si>
  <si>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</si>
  <si>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</si>
  <si>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</si>
  <si>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</si>
  <si>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</si>
  <si>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</si>
  <si>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</si>
  <si>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</si>
  <si>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</si>
  <si>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</si>
  <si>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</si>
  <si>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</si>
  <si>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</si>
  <si>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</si>
  <si>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</si>
  <si>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</si>
  <si>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</si>
  <si>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</si>
  <si>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</si>
  <si>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</si>
  <si>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</si>
  <si>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</si>
  <si>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</si>
  <si>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</si>
  <si>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</si>
  <si>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</si>
  <si>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</si>
  <si>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</si>
  <si>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</si>
  <si>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</si>
  <si>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</si>
  <si>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</si>
  <si>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</si>
  <si>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</si>
  <si>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</si>
  <si>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</si>
  <si>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</si>
  <si>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</si>
  <si>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</si>
  <si>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</si>
  <si>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</si>
  <si>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</si>
  <si>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</si>
  <si>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</si>
  <si>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</si>
  <si>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</si>
  <si>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</si>
  <si>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</si>
  <si>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</si>
  <si>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</si>
  <si>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</si>
  <si>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</si>
  <si>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</si>
  <si>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</si>
  <si>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</si>
  <si>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</si>
  <si>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</si>
  <si>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</si>
  <si>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</si>
  <si>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</si>
  <si>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</si>
  <si>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</si>
  <si>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</si>
  <si>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</si>
  <si>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</si>
  <si>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</si>
  <si>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</si>
  <si>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</si>
  <si>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</si>
  <si>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</si>
  <si>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</si>
  <si>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</si>
  <si>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</si>
  <si>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</si>
  <si>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</si>
  <si>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</si>
  <si>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</si>
  <si>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</si>
  <si>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</si>
  <si>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</si>
  <si>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</si>
  <si>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</si>
  <si>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</si>
  <si>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</si>
  <si>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</si>
  <si>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</si>
  <si>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</si>
  <si>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</si>
  <si>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</si>
  <si>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</si>
  <si>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</si>
  <si>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</si>
  <si>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</si>
  <si>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</si>
  <si>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</si>
  <si>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</si>
  <si>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</si>
  <si>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</si>
  <si>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</si>
  <si>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</si>
  <si>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</si>
  <si>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</si>
  <si>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</si>
  <si>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</si>
  <si>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</si>
  <si>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</si>
  <si>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</si>
  <si>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</si>
  <si>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</si>
  <si>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</si>
  <si>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</si>
  <si>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</si>
  <si>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</si>
  <si>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</si>
  <si>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</si>
  <si>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</si>
  <si>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</si>
  <si>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</si>
  <si>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</si>
  <si>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</si>
  <si>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</si>
  <si>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</si>
  <si>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</si>
  <si>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</si>
  <si>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</si>
  <si>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</si>
  <si>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</si>
  <si>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</si>
  <si>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</si>
  <si>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</si>
  <si>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</si>
  <si>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</si>
  <si>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</si>
  <si>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</si>
  <si>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</si>
  <si>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</si>
  <si>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</si>
  <si>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</si>
  <si>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</si>
  <si>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</si>
  <si>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</si>
  <si>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</si>
  <si>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</si>
  <si>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</si>
  <si>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</si>
  <si>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</si>
  <si>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</si>
  <si>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</si>
  <si>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</si>
  <si>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</si>
  <si>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</si>
  <si>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</si>
  <si>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</si>
  <si>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</si>
  <si>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</si>
  <si>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</si>
  <si>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</si>
  <si>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</si>
  <si>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</si>
  <si>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</si>
  <si>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</si>
  <si>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</si>
  <si>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</si>
  <si>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</si>
  <si>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</si>
  <si>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</si>
  <si>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</si>
  <si>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</si>
  <si>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</si>
  <si>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</si>
  <si>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</si>
  <si>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</si>
  <si>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</si>
  <si>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</si>
  <si>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</si>
  <si>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</si>
  <si>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</si>
  <si>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</si>
  <si>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</si>
  <si>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</si>
  <si>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</si>
  <si>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</si>
  <si>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</si>
  <si>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</si>
  <si>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</si>
  <si>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</si>
  <si>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</si>
  <si>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</si>
  <si>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</si>
  <si>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</si>
  <si>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</si>
  <si>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</si>
  <si>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</si>
  <si>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</si>
  <si>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</si>
  <si>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</si>
  <si>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</si>
  <si>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</si>
  <si>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</si>
  <si>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</si>
  <si>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</si>
  <si>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</si>
  <si>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</si>
  <si>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</si>
  <si>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</si>
  <si>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</si>
  <si>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</si>
  <si>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</si>
  <si>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</si>
  <si>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</si>
  <si>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</si>
  <si>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</si>
  <si>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</si>
  <si>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</si>
  <si>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</si>
  <si>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</si>
  <si>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</si>
  <si>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</si>
  <si>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</si>
  <si>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</si>
  <si>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</si>
  <si>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</si>
  <si>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</si>
  <si>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</si>
  <si>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</si>
  <si>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</si>
  <si>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</si>
  <si>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</si>
  <si>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</si>
  <si>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</si>
  <si>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</si>
  <si>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</si>
  <si>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</si>
  <si>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</si>
  <si>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</si>
  <si>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</si>
  <si>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</si>
  <si>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</si>
  <si>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</si>
  <si>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</si>
  <si>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</si>
  <si>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</si>
  <si>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</si>
  <si>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</si>
  <si>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</si>
  <si>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</si>
  <si>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</si>
  <si>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</si>
  <si>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</si>
  <si>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</si>
  <si>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</si>
  <si>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</si>
  <si>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</si>
  <si>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</si>
  <si>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</si>
  <si>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</si>
  <si>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</si>
  <si>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</si>
  <si>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</si>
  <si>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</si>
  <si>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</si>
  <si>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</si>
  <si>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</si>
  <si>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</si>
  <si>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</si>
  <si>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</si>
  <si>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</si>
  <si>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</si>
  <si>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</si>
  <si>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</si>
  <si>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</si>
  <si>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</si>
  <si>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</si>
  <si>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</si>
  <si>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</si>
  <si>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</si>
  <si>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</si>
  <si>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</si>
  <si>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</si>
  <si>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</si>
  <si>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</si>
  <si>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</si>
  <si>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</si>
  <si>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</si>
  <si>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</si>
  <si>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</si>
  <si>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</si>
  <si>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</si>
  <si>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</si>
  <si>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</si>
  <si>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</si>
  <si>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</si>
  <si>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</si>
  <si>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</si>
  <si>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</si>
  <si>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</si>
  <si>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</si>
  <si>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</si>
  <si>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</si>
  <si>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</si>
  <si>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</si>
  <si>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</si>
  <si>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</si>
  <si>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</si>
  <si>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</si>
  <si>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</si>
  <si>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</si>
  <si>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</si>
  <si>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</si>
  <si>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</si>
  <si>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</si>
  <si>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</si>
  <si>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</si>
  <si>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</si>
  <si>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</si>
  <si>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</si>
  <si>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</si>
  <si>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</si>
  <si>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</si>
  <si>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</si>
  <si>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</si>
  <si>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</si>
  <si>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</si>
  <si>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</si>
  <si>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</si>
  <si>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</si>
  <si>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</si>
  <si>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</si>
  <si>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</si>
  <si>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</si>
  <si>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</si>
  <si>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</si>
  <si>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</si>
  <si>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</si>
  <si>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</si>
  <si>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</si>
  <si>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</si>
  <si>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</si>
  <si>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</si>
  <si>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</si>
  <si>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</si>
  <si>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</si>
  <si>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</si>
  <si>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</si>
  <si>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</si>
  <si>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</si>
  <si>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</si>
  <si>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</si>
  <si>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</si>
  <si>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</si>
  <si>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</si>
  <si>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</si>
  <si>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</si>
  <si>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</si>
  <si>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</si>
  <si>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</si>
  <si>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</si>
  <si>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</si>
  <si>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</si>
  <si>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</si>
  <si>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</si>
  <si>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</si>
  <si>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</si>
  <si>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</si>
  <si>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</si>
  <si>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</si>
  <si>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</si>
  <si>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</si>
  <si>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</si>
  <si>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</si>
  <si>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</si>
  <si>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</si>
  <si>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</si>
  <si>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</si>
  <si>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</si>
  <si>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</si>
  <si>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</si>
  <si>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</si>
  <si>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</si>
  <si>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</si>
  <si>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</si>
  <si>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</si>
  <si>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</si>
  <si>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</si>
  <si>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</si>
  <si>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</si>
  <si>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</si>
  <si>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</si>
  <si>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</si>
  <si>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</si>
  <si>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</si>
  <si>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</si>
  <si>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</si>
  <si>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</si>
  <si>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</si>
  <si>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</si>
  <si>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</si>
  <si>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</si>
  <si>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</si>
  <si>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</si>
  <si>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</si>
  <si>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</si>
  <si>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</si>
  <si>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</si>
  <si>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</si>
  <si>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</si>
  <si>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</si>
  <si>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</si>
  <si>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</si>
  <si>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</si>
  <si>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</si>
  <si>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</si>
  <si>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</si>
  <si>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</si>
  <si>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</si>
  <si>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</si>
  <si>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</si>
  <si>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</si>
  <si>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</si>
  <si>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</si>
  <si>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</si>
  <si>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</si>
  <si>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</si>
  <si>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</si>
  <si>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</si>
  <si>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</si>
  <si>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</si>
  <si>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</si>
  <si>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</si>
  <si>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</si>
  <si>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</si>
  <si>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</si>
  <si>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</si>
  <si>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</si>
  <si>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</si>
  <si>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</si>
  <si>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</si>
  <si>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</si>
  <si>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</si>
  <si>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</si>
  <si>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</si>
  <si>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</si>
  <si>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</si>
  <si>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</si>
  <si>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</si>
  <si>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</si>
  <si>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</si>
  <si>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</si>
  <si>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</si>
  <si>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</si>
  <si>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</si>
  <si>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</si>
  <si>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</si>
  <si>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</si>
  <si>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</si>
  <si>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</si>
  <si>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</si>
  <si>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</si>
  <si>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</si>
  <si>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</si>
  <si>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</si>
  <si>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</si>
  <si>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</si>
  <si>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</si>
  <si>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</si>
  <si>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</si>
  <si>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</si>
  <si>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</si>
  <si>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</si>
  <si>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</si>
  <si>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</si>
  <si>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</si>
  <si>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</si>
  <si>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</si>
  <si>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</si>
  <si>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</si>
  <si>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</si>
  <si>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</si>
  <si>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</si>
  <si>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</si>
  <si>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</si>
  <si>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</si>
  <si>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</si>
  <si>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</si>
  <si>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</si>
  <si>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</si>
  <si>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</si>
  <si>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</si>
  <si>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</si>
  <si>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</si>
  <si>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</si>
  <si>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</si>
  <si>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</si>
  <si>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</si>
  <si>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</si>
  <si>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</si>
  <si>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</si>
  <si>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</si>
  <si>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</si>
  <si>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</si>
  <si>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</si>
  <si>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</si>
  <si>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</si>
  <si>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</si>
  <si>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</si>
  <si>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</si>
  <si>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</si>
  <si>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</si>
  <si>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</si>
  <si>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</si>
  <si>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</si>
  <si>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</si>
  <si>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</si>
  <si>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</si>
  <si>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</si>
  <si>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</si>
  <si>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</si>
  <si>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</si>
  <si>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</si>
  <si>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</si>
  <si>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</si>
  <si>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</si>
  <si>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</si>
  <si>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</si>
  <si>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</si>
  <si>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</si>
  <si>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</si>
  <si>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</si>
  <si>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</si>
  <si>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</si>
  <si>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</si>
  <si>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</si>
  <si>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</si>
  <si>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</si>
  <si>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</si>
  <si>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</si>
  <si>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</si>
  <si>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</si>
  <si>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</si>
  <si>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</si>
  <si>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</si>
  <si>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</si>
  <si>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</si>
  <si>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</si>
  <si>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</si>
  <si>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</si>
  <si>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</si>
  <si>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</si>
  <si>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</si>
  <si>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</si>
  <si>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</si>
  <si>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</si>
  <si>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</si>
  <si>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</si>
  <si>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</si>
  <si>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</si>
  <si>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</si>
  <si>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</si>
  <si>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</si>
  <si>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</si>
  <si>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</si>
  <si>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</si>
  <si>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</si>
  <si>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</si>
  <si>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</si>
  <si>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</si>
  <si>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</si>
  <si>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</si>
  <si>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</si>
  <si>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</si>
  <si>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</si>
  <si>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</si>
  <si>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</si>
  <si>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</si>
  <si>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</si>
  <si>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</si>
  <si>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</si>
  <si>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</si>
  <si>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</si>
  <si>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</si>
  <si>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</si>
  <si>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</si>
  <si>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</si>
  <si>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</si>
  <si>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</si>
  <si>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</si>
  <si>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</si>
  <si>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</si>
  <si>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</si>
  <si>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</si>
  <si>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</si>
  <si>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</si>
  <si>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</si>
  <si>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</si>
  <si>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</si>
  <si>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</si>
  <si>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</si>
  <si>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</si>
  <si>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</si>
  <si>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</si>
  <si>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</si>
  <si>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</si>
  <si>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</si>
  <si>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</si>
  <si>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</si>
  <si>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</si>
  <si>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</si>
  <si>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</si>
  <si>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</si>
  <si>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</si>
  <si>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</si>
  <si>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</si>
  <si>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</si>
  <si>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</si>
  <si>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</si>
  <si>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</si>
  <si>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</si>
  <si>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</si>
  <si>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</si>
  <si>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</si>
  <si>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</si>
  <si>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</si>
  <si>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</si>
  <si>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</si>
  <si>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</si>
  <si>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</si>
  <si>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</si>
  <si>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</si>
  <si>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</si>
  <si>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</si>
  <si>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</si>
  <si>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</si>
  <si>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</si>
  <si>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</si>
  <si>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</si>
  <si>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</si>
  <si>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</si>
  <si>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</si>
  <si>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</si>
  <si>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</si>
  <si>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</si>
  <si>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</si>
  <si>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</si>
  <si>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</si>
  <si>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</si>
  <si>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</si>
  <si>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</si>
  <si>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</si>
  <si>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</si>
  <si>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</si>
  <si>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</si>
  <si>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</si>
  <si>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</si>
  <si>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</si>
  <si>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</si>
  <si>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</si>
  <si>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</si>
  <si>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</si>
  <si>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</si>
  <si>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</si>
  <si>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</si>
  <si>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</si>
  <si>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</si>
  <si>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</si>
  <si>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</si>
  <si>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</si>
  <si>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</si>
  <si>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</si>
  <si>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</si>
  <si>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</si>
  <si>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</si>
  <si>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</si>
  <si>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</si>
  <si>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</si>
  <si>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</si>
  <si>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</si>
  <si>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</si>
  <si>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</si>
  <si>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</si>
  <si>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</si>
  <si>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</si>
  <si>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</si>
  <si>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</si>
  <si>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</si>
  <si>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</si>
  <si>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</si>
  <si>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</si>
  <si>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</si>
  <si>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</si>
  <si>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</si>
  <si>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</si>
  <si>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</si>
  <si>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</si>
  <si>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</si>
  <si>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</si>
  <si>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</si>
  <si>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</si>
  <si>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</si>
  <si>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</si>
  <si>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</si>
  <si>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</si>
  <si>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</si>
  <si>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</si>
  <si>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</si>
  <si>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</si>
  <si>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</si>
  <si>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</si>
  <si>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</si>
  <si>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</si>
  <si>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</si>
  <si>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</si>
  <si>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</si>
  <si>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</si>
  <si>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</si>
  <si>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</si>
  <si>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</si>
  <si>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</si>
  <si>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</si>
  <si>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</si>
  <si>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</si>
  <si>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</si>
  <si>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</si>
  <si>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</si>
  <si>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</si>
  <si>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</si>
  <si>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</si>
  <si>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</si>
  <si>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</si>
  <si>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</si>
  <si>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</si>
  <si>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</si>
  <si>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</si>
  <si>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</si>
  <si>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</si>
  <si>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</si>
  <si>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</si>
  <si>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</si>
  <si>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</si>
  <si>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</si>
  <si>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</si>
  <si>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</si>
  <si>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</si>
  <si>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</si>
  <si>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</si>
  <si>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</si>
  <si>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</si>
  <si>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</si>
  <si>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</si>
  <si>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</si>
  <si>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</si>
  <si>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</si>
  <si>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</si>
  <si>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</si>
  <si>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</si>
  <si>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</si>
  <si>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</si>
  <si>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</si>
  <si>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</si>
  <si>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</si>
  <si>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</si>
  <si>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</si>
  <si>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</si>
  <si>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</si>
  <si>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</si>
  <si>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</si>
  <si>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</si>
  <si>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</si>
  <si>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</si>
  <si>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</si>
  <si>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</si>
  <si>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</si>
  <si>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</si>
  <si>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</si>
  <si>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</si>
  <si>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</si>
  <si>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</si>
  <si>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</si>
  <si>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</si>
  <si>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</si>
  <si>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</si>
  <si>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</si>
  <si>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</si>
  <si>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</si>
  <si>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</si>
  <si>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</si>
  <si>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</si>
  <si>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</si>
  <si>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</si>
  <si>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</si>
  <si>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</si>
  <si>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</si>
  <si>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</si>
  <si>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</si>
  <si>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</si>
  <si>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</si>
  <si>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</si>
  <si>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</si>
  <si>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</si>
  <si>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</si>
  <si>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</si>
  <si>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</si>
  <si>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</si>
  <si>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</si>
  <si>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</si>
  <si>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</si>
  <si>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</si>
  <si>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</si>
  <si>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</si>
  <si>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</si>
  <si>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</si>
  <si>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</si>
  <si>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</si>
  <si>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</si>
  <si>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</si>
  <si>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</si>
  <si>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</si>
  <si>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</si>
  <si>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</si>
  <si>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</si>
  <si>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</si>
  <si>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</si>
  <si>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</si>
  <si>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</si>
  <si>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</si>
  <si>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</si>
  <si>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</si>
  <si>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</si>
  <si>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</si>
  <si>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</si>
  <si>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</si>
  <si>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</si>
  <si>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</si>
  <si>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</si>
  <si>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</si>
  <si>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</si>
  <si>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</si>
  <si>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</si>
  <si>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</si>
  <si>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</si>
  <si>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</si>
  <si>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</si>
  <si>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</si>
  <si>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</si>
  <si>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</si>
  <si>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</si>
  <si>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</si>
  <si>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</si>
  <si>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</si>
  <si>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</si>
  <si>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</si>
  <si>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</si>
  <si>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</si>
  <si>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</si>
  <si>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</si>
  <si>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</si>
  <si>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</si>
  <si>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</si>
  <si>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</si>
  <si>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</si>
  <si>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</si>
  <si>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</si>
  <si>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</si>
  <si>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</si>
  <si>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</si>
  <si>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</si>
  <si>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</si>
  <si>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</si>
  <si>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</si>
  <si>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</si>
  <si>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</si>
  <si>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</si>
  <si>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</si>
  <si>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</si>
  <si>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</si>
  <si>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</si>
  <si>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</si>
  <si>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</si>
  <si>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</si>
  <si>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</si>
  <si>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</si>
  <si>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</si>
  <si>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</si>
  <si>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</si>
  <si>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</si>
  <si>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</si>
  <si>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</si>
  <si>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</si>
  <si>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</si>
  <si>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</si>
  <si>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</si>
  <si>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</si>
  <si>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</si>
  <si>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</si>
  <si>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</si>
  <si>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</si>
  <si>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</si>
  <si>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</si>
  <si>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</si>
  <si>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</si>
  <si>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</si>
  <si>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</si>
  <si>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</si>
  <si>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</si>
  <si>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</si>
  <si>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</si>
  <si>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</si>
  <si>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</si>
  <si>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</si>
  <si>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</si>
  <si>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</si>
  <si>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</si>
  <si>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</si>
  <si>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</si>
  <si>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</si>
  <si>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</si>
  <si>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</si>
  <si>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</si>
  <si>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</si>
  <si>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</si>
  <si>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</si>
  <si>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</si>
  <si>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</si>
  <si>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</si>
  <si>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</si>
  <si>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</si>
  <si>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</si>
  <si>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</si>
  <si>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</si>
  <si>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</si>
  <si>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</si>
  <si>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</si>
  <si>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</si>
  <si>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</si>
  <si>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</si>
  <si>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</si>
  <si>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</si>
  <si>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</si>
  <si>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</si>
  <si>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</si>
  <si>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</si>
  <si>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</si>
  <si>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</si>
  <si>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</si>
  <si>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</si>
  <si>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</si>
  <si>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</si>
  <si>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</si>
  <si>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</si>
  <si>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</si>
  <si>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</si>
  <si>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</si>
  <si>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</si>
  <si>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</si>
  <si>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</si>
  <si>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</si>
  <si>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</si>
  <si>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</si>
  <si>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</si>
  <si>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</si>
  <si>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</si>
  <si>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</si>
  <si>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</si>
  <si>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</si>
  <si>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</si>
  <si>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</si>
  <si>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</si>
  <si>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</si>
  <si>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</si>
  <si>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</si>
  <si>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</si>
  <si>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</si>
  <si>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</si>
  <si>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</si>
  <si>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</si>
  <si>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</si>
  <si>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</si>
  <si>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</si>
  <si>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</si>
  <si>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</si>
  <si>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</si>
  <si>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</si>
  <si>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</si>
  <si>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</si>
  <si>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</si>
  <si>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</si>
  <si>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</si>
  <si>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</si>
  <si>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</si>
  <si>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</si>
  <si>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</si>
  <si>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</si>
  <si>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</si>
  <si>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</si>
  <si>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</si>
  <si>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</si>
  <si>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</si>
  <si>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</si>
  <si>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</si>
  <si>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</si>
  <si>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</si>
  <si>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</si>
  <si>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</si>
  <si>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</si>
  <si>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</si>
  <si>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</si>
  <si>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</si>
  <si>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</si>
  <si>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</si>
  <si>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</si>
  <si>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</si>
  <si>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</si>
  <si>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</si>
  <si>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</si>
  <si>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</si>
  <si>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</si>
  <si>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</si>
  <si>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</si>
  <si>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</si>
  <si>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</si>
  <si>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</si>
  <si>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</si>
  <si>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</si>
  <si>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</si>
  <si>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</si>
  <si>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</si>
  <si>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</si>
  <si>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</si>
  <si>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</si>
  <si>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</si>
  <si>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</si>
  <si>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</si>
  <si>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</si>
  <si>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</si>
  <si>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</si>
  <si>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</si>
  <si>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</si>
  <si>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</si>
  <si>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</si>
  <si>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</si>
  <si>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</si>
  <si>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</si>
  <si>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</si>
  <si>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</si>
  <si>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</si>
  <si>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</si>
  <si>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</si>
  <si>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</si>
  <si>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</si>
  <si>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</si>
  <si>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</si>
  <si>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</si>
  <si>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</si>
  <si>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</si>
  <si>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</si>
  <si>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</si>
  <si>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</si>
  <si>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</si>
  <si>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</si>
  <si>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</si>
  <si>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</si>
  <si>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</si>
  <si>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</si>
  <si>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</si>
  <si>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</si>
  <si>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</si>
  <si>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</si>
  <si>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</si>
  <si>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</si>
  <si>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</si>
  <si>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</si>
  <si>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</si>
  <si>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</si>
  <si>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</si>
  <si>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</si>
  <si>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</si>
  <si>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</si>
  <si>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</si>
  <si>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</si>
  <si>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</si>
  <si>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</si>
  <si>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</si>
  <si>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</si>
  <si>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</si>
  <si>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</si>
  <si>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</si>
  <si>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</si>
  <si>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</si>
  <si>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</si>
  <si>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</si>
  <si>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</si>
  <si>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</si>
  <si>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</si>
  <si>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</si>
  <si>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</si>
  <si>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</si>
  <si>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</si>
  <si>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</si>
  <si>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</si>
  <si>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</si>
  <si>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</si>
  <si>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</si>
  <si>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</si>
  <si>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</si>
  <si>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</si>
  <si>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</si>
  <si>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</si>
  <si>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</si>
  <si>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</si>
  <si>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</si>
  <si>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</si>
  <si>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</si>
  <si>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</si>
  <si>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</si>
  <si>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</si>
  <si>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</si>
  <si>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</si>
  <si>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</si>
  <si>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</si>
  <si>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</si>
  <si>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</si>
  <si>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</si>
  <si>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</si>
  <si>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</si>
  <si>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</si>
  <si>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</si>
  <si>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</si>
  <si>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</si>
  <si>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</si>
  <si>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</si>
  <si>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</si>
  <si>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</si>
  <si>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</si>
  <si>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</si>
  <si>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</si>
  <si>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</si>
  <si>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</si>
  <si>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</si>
  <si>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</si>
  <si>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</si>
  <si>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</si>
  <si>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</si>
  <si>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</si>
  <si>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</si>
  <si>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</si>
  <si>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</si>
  <si>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</si>
  <si>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</si>
  <si>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</si>
  <si>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</si>
  <si>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</si>
  <si>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</si>
  <si>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</si>
  <si>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</si>
  <si>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</si>
  <si>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</si>
  <si>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</si>
  <si>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</si>
  <si>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</si>
  <si>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</si>
  <si>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</si>
  <si>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</si>
  <si>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</si>
  <si>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</si>
  <si>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</si>
  <si>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</si>
  <si>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</si>
  <si>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</si>
  <si>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</si>
  <si>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</si>
  <si>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</si>
  <si>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</si>
  <si>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</si>
  <si>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</si>
  <si>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</si>
  <si>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</si>
  <si>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</si>
  <si>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</si>
  <si>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</si>
  <si>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</si>
  <si>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</si>
  <si>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</si>
  <si>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</si>
  <si>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</si>
  <si>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</si>
  <si>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</si>
  <si>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</si>
  <si>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</si>
  <si>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</si>
  <si>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</si>
  <si>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</si>
  <si>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</si>
  <si>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</si>
  <si>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</si>
  <si>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</si>
  <si>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</si>
  <si>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</si>
  <si>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</si>
  <si>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</si>
  <si>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</si>
  <si>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</si>
  <si>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</si>
  <si>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</si>
  <si>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</si>
  <si>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</si>
  <si>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</si>
  <si>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</si>
  <si>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</si>
  <si>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</si>
  <si>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</si>
  <si>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</si>
  <si>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</si>
  <si>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</si>
  <si>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</si>
  <si>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</si>
  <si>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</si>
  <si>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</si>
  <si>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</si>
  <si>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</si>
  <si>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</si>
  <si>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</si>
  <si>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</si>
  <si>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</si>
  <si>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</si>
  <si>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</si>
  <si>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</si>
  <si>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</si>
  <si>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</si>
  <si>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</si>
  <si>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</si>
  <si>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</si>
  <si>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</si>
  <si>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</si>
  <si>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</si>
  <si>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</si>
  <si>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</si>
  <si>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</si>
  <si>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</si>
  <si>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</si>
  <si>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</si>
  <si>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</si>
  <si>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</si>
  <si>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</si>
  <si>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</si>
  <si>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</si>
  <si>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</si>
  <si>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</si>
  <si>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</si>
  <si>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</si>
  <si>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</si>
  <si>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</si>
  <si>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</si>
  <si>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</si>
  <si>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</si>
  <si>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</si>
  <si>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</si>
  <si>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</si>
  <si>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</si>
  <si>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</si>
  <si>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</si>
  <si>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</si>
  <si>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</si>
  <si>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</si>
  <si>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</si>
  <si>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</si>
  <si>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</si>
  <si>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</si>
  <si>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</si>
  <si>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</si>
  <si>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</si>
  <si>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</si>
  <si>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</si>
  <si>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</si>
  <si>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</si>
  <si>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</si>
  <si>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</si>
  <si>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</si>
  <si>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</si>
  <si>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</si>
  <si>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</si>
  <si>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</si>
  <si>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</si>
  <si>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</si>
  <si>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</si>
  <si>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</si>
  <si>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</si>
  <si>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</si>
  <si>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</si>
  <si>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</si>
  <si>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</si>
  <si>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</si>
  <si>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</si>
  <si>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</si>
  <si>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</si>
  <si>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</si>
  <si>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</si>
  <si>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</si>
  <si>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</si>
  <si>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</si>
  <si>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</si>
  <si>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</si>
  <si>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</si>
  <si>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</si>
  <si>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</si>
  <si>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</si>
  <si>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</si>
  <si>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</si>
  <si>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</si>
  <si>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</si>
  <si>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</si>
  <si>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</si>
  <si>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</si>
  <si>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</si>
  <si>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</si>
  <si>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</si>
  <si>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</si>
  <si>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</si>
  <si>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</si>
  <si>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</si>
  <si>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</si>
  <si>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</si>
  <si>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</si>
  <si>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</si>
  <si>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</si>
  <si>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</si>
  <si>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</si>
  <si>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</si>
  <si>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</si>
  <si>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</si>
  <si>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</si>
  <si>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</si>
  <si>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</si>
  <si>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</si>
  <si>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</si>
  <si>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</si>
  <si>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</si>
  <si>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</si>
  <si>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</si>
  <si>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</si>
  <si>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</si>
  <si>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</si>
  <si>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</si>
  <si>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</si>
  <si>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</si>
  <si>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</si>
  <si>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</si>
  <si>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</si>
  <si>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</si>
  <si>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</si>
  <si>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</si>
  <si>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</si>
  <si>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</si>
  <si>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</si>
  <si>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</si>
  <si>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</si>
  <si>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</si>
  <si>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</si>
  <si>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</si>
  <si>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</si>
  <si>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</si>
  <si>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</si>
  <si>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</si>
  <si>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</si>
  <si>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</si>
  <si>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</si>
  <si>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</si>
  <si>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</si>
  <si>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</si>
  <si>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</si>
  <si>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</si>
  <si>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</si>
  <si>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</si>
  <si>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</si>
  <si>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</si>
  <si>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</si>
  <si>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</si>
  <si>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</si>
  <si>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</si>
  <si>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</si>
  <si>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</si>
  <si>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</si>
  <si>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</si>
  <si>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</si>
  <si>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</si>
  <si>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</si>
  <si>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</si>
  <si>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</si>
  <si>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</si>
  <si>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</si>
  <si>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</si>
  <si>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</si>
  <si>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</si>
  <si>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</si>
  <si>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</si>
  <si>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</si>
  <si>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</si>
  <si>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</si>
  <si>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</si>
  <si>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</si>
  <si>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</si>
  <si>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</si>
  <si>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</si>
  <si>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</si>
  <si>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</si>
  <si>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</si>
  <si>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</si>
  <si>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</si>
  <si>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</si>
  <si>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</si>
  <si>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</si>
  <si>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</si>
  <si>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</si>
  <si>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</si>
  <si>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</si>
  <si>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</si>
  <si>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</si>
  <si>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</si>
  <si>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</si>
  <si>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</si>
  <si>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</si>
  <si>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</si>
  <si>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</si>
  <si>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</si>
  <si>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</si>
  <si>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</si>
  <si>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</si>
  <si>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</si>
  <si>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</si>
  <si>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</si>
  <si>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</si>
  <si>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</si>
  <si>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</si>
  <si>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</si>
  <si>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</si>
  <si>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</si>
  <si>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</si>
  <si>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</si>
  <si>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</si>
  <si>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</si>
  <si>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</si>
  <si>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</si>
  <si>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</si>
  <si>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</si>
  <si>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</si>
  <si>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</si>
  <si>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</si>
  <si>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</si>
  <si>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</si>
  <si>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</si>
  <si>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</si>
  <si>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</si>
  <si>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</si>
  <si>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</si>
  <si>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</si>
  <si>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</si>
  <si>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</si>
  <si>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</si>
  <si>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</si>
  <si>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</si>
  <si>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</si>
  <si>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</si>
  <si>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</si>
  <si>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</si>
  <si>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</si>
  <si>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</si>
  <si>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</si>
  <si>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</si>
  <si>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</si>
  <si>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</si>
  <si>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</si>
  <si>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</si>
  <si>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</si>
  <si>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</si>
  <si>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</si>
  <si>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</si>
  <si>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</si>
  <si>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</si>
  <si>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</si>
  <si>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</si>
  <si>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</si>
  <si>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</si>
  <si>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</si>
  <si>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</si>
  <si>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</si>
  <si>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</si>
  <si>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</si>
  <si>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</si>
  <si>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</si>
  <si>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</si>
  <si>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</si>
  <si>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</si>
  <si>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</si>
  <si>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</si>
  <si>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</si>
  <si>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</si>
  <si>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</si>
  <si>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</si>
  <si>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</si>
  <si>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</si>
  <si>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</si>
  <si>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</si>
  <si>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</si>
  <si>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</si>
  <si>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</si>
  <si>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</si>
  <si>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</si>
  <si>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</si>
  <si>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</si>
  <si>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</si>
  <si>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</si>
  <si>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</si>
  <si>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</si>
  <si>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</si>
  <si>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</si>
  <si>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</si>
  <si>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</si>
  <si>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</si>
  <si>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</si>
  <si>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</si>
  <si>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</si>
  <si>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</si>
  <si>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</si>
  <si>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</si>
  <si>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</si>
  <si>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</si>
  <si>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</si>
  <si>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</si>
  <si>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</si>
  <si>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</si>
  <si>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</si>
  <si>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</si>
  <si>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</si>
  <si>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</si>
  <si>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</si>
  <si>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</si>
  <si>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</si>
  <si>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</si>
  <si>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</si>
  <si>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</si>
  <si>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</si>
  <si>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</si>
  <si>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</si>
  <si>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</si>
  <si>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</si>
  <si>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</si>
  <si>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</si>
  <si>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</si>
  <si>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</si>
  <si>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</si>
  <si>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</si>
  <si>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</si>
  <si>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</si>
  <si>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</si>
  <si>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</si>
  <si>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</si>
  <si>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</si>
  <si>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</si>
  <si>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</si>
  <si>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</si>
  <si>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</si>
  <si>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</si>
  <si>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</si>
  <si>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</si>
  <si>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</si>
  <si>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</si>
  <si>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</si>
  <si>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</si>
  <si>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</si>
  <si>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</si>
  <si>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</si>
  <si>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</si>
  <si>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</si>
  <si>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</si>
  <si>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</si>
  <si>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</si>
  <si>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</si>
  <si>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</si>
  <si>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</si>
  <si>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</si>
  <si>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</si>
  <si>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</si>
  <si>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</si>
  <si>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</si>
  <si>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</si>
  <si>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</si>
  <si>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</si>
  <si>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</si>
  <si>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</si>
  <si>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</si>
  <si>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</si>
  <si>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</si>
  <si>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</si>
  <si>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</si>
  <si>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</si>
  <si>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</si>
  <si>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</si>
  <si>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</si>
  <si>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</si>
  <si>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</si>
  <si>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</si>
  <si>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</si>
  <si>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</si>
  <si>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</si>
  <si>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</si>
  <si>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</si>
  <si>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</si>
  <si>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</si>
  <si>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</si>
  <si>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</si>
  <si>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</si>
  <si>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</si>
  <si>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</si>
  <si>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</si>
  <si>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</si>
  <si>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</si>
  <si>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</si>
  <si>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</si>
  <si>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</si>
  <si>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</si>
  <si>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</si>
  <si>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</si>
  <si>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</si>
  <si>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</si>
  <si>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</si>
  <si>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</si>
  <si>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</si>
  <si>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</si>
  <si>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</si>
  <si>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</si>
  <si>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</si>
  <si>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</si>
  <si>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</si>
  <si>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</si>
  <si>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</si>
  <si>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</si>
  <si>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</si>
  <si>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</si>
  <si>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</si>
  <si>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</si>
  <si>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</si>
  <si>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</si>
  <si>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</si>
  <si>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</si>
  <si>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</si>
  <si>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</si>
  <si>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</si>
  <si>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</si>
  <si>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</si>
  <si>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</si>
  <si>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</si>
  <si>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</si>
  <si>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</si>
  <si>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</si>
  <si>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</si>
  <si>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</si>
  <si>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</si>
  <si>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</si>
  <si>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</si>
  <si>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</si>
  <si>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</si>
  <si>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</si>
  <si>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</si>
  <si>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</si>
  <si>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</si>
  <si>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</si>
  <si>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</si>
  <si>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</si>
  <si>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</si>
  <si>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</si>
  <si>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</si>
  <si>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</si>
  <si>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</si>
  <si>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</si>
  <si>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</si>
  <si>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</si>
  <si>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</si>
  <si>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</si>
  <si>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</si>
  <si>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</si>
  <si>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</si>
  <si>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</si>
  <si>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</si>
  <si>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</si>
  <si>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</si>
  <si>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</si>
  <si>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</si>
  <si>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</si>
  <si>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</si>
  <si>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</si>
  <si>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</si>
  <si>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</si>
  <si>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</si>
  <si>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</si>
  <si>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</si>
  <si>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</si>
  <si>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</si>
  <si>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</si>
  <si>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</si>
  <si>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</si>
  <si>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</si>
  <si>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</si>
  <si>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</si>
  <si>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</si>
  <si>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</si>
  <si>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</si>
  <si>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</si>
  <si>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</si>
  <si>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</si>
  <si>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</si>
  <si>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</si>
  <si>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</si>
  <si>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</si>
  <si>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</si>
  <si>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</si>
  <si>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</si>
  <si>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</si>
  <si>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</si>
  <si>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</si>
  <si>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</si>
  <si>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</si>
  <si>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</si>
  <si>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</si>
  <si>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</si>
  <si>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</si>
  <si>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</si>
  <si>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</si>
  <si>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</si>
  <si>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</si>
  <si>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</si>
  <si>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</si>
  <si>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</si>
  <si>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</si>
  <si>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</si>
  <si>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</si>
  <si>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</si>
  <si>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</si>
  <si>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</si>
  <si>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</si>
  <si>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</si>
  <si>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</si>
  <si>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</si>
  <si>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</si>
  <si>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</si>
  <si>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</si>
  <si>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</si>
  <si>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</si>
  <si>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</si>
  <si>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</si>
  <si>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</si>
  <si>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</si>
  <si>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</si>
  <si>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</si>
  <si>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</si>
  <si>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</si>
  <si>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</si>
  <si>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</si>
  <si>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</si>
  <si>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</si>
  <si>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</si>
  <si>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</si>
  <si>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</si>
  <si>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</si>
  <si>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</si>
  <si>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</si>
  <si>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</si>
  <si>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</si>
  <si>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</si>
  <si>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</si>
  <si>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</si>
  <si>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</si>
  <si>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</si>
  <si>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</si>
  <si>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</si>
  <si>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</si>
  <si>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</si>
  <si>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</si>
  <si>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</si>
  <si>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</si>
  <si>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</si>
  <si>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</si>
  <si>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</si>
  <si>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</si>
  <si>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</si>
  <si>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</si>
  <si>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</si>
  <si>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</si>
  <si>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</si>
  <si>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</si>
  <si>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</si>
  <si>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</si>
  <si>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</si>
  <si>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</si>
  <si>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</si>
  <si>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</si>
  <si>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</si>
  <si>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</si>
  <si>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</si>
  <si>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</si>
  <si>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</si>
  <si>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</si>
  <si>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</si>
  <si>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</si>
  <si>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</si>
  <si>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</si>
  <si>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</si>
  <si>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</si>
  <si>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</si>
  <si>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</si>
  <si>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</si>
  <si>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</si>
  <si>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</si>
  <si>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</si>
  <si>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</si>
  <si>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</si>
  <si>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</si>
  <si>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</si>
  <si>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</si>
  <si>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</si>
  <si>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</si>
  <si>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</si>
  <si>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</si>
  <si>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</si>
  <si>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</si>
  <si>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</si>
  <si>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</si>
  <si>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</si>
  <si>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</si>
  <si>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</si>
  <si>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</si>
  <si>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</si>
  <si>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</si>
  <si>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</si>
  <si>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</si>
  <si>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</si>
  <si>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</si>
  <si>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</si>
  <si>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</si>
  <si>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</si>
  <si>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</si>
  <si>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</si>
  <si>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</si>
  <si>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</si>
  <si>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</si>
  <si>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</si>
  <si>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</si>
  <si>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</si>
  <si>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</si>
  <si>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</si>
  <si>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</si>
  <si>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</si>
  <si>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</si>
  <si>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</si>
  <si>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</si>
  <si>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</si>
  <si>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</si>
  <si>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</si>
  <si>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</si>
  <si>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</si>
  <si>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</si>
  <si>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</si>
  <si>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</si>
  <si>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</si>
  <si>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</si>
  <si>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</si>
  <si>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</si>
  <si>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</si>
  <si>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</si>
  <si>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</si>
  <si>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</si>
  <si>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</si>
  <si>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</si>
  <si>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</si>
  <si>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</si>
  <si>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</si>
  <si>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</si>
  <si>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</si>
  <si>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</si>
  <si>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</si>
  <si>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</si>
  <si>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</si>
  <si>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</si>
  <si>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</si>
  <si>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</si>
  <si>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</si>
  <si>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</si>
  <si>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</si>
  <si>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</si>
  <si>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</si>
  <si>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</si>
  <si>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</si>
  <si>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</si>
  <si>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</si>
  <si>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</si>
  <si>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</si>
  <si>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</si>
  <si>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</si>
  <si>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</si>
  <si>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</si>
  <si>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</si>
  <si>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</si>
  <si>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</si>
  <si>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</si>
  <si>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</si>
  <si>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</si>
  <si>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</si>
  <si>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</si>
  <si>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</si>
  <si>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</si>
  <si>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</si>
  <si>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</si>
  <si>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</si>
  <si>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</si>
  <si>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</si>
  <si>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</si>
  <si>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</si>
  <si>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</si>
  <si>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</si>
  <si>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</si>
  <si>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</si>
  <si>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</si>
  <si>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</si>
  <si>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</si>
  <si>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</si>
  <si>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</si>
  <si>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</si>
  <si>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</si>
  <si>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</si>
  <si>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</si>
  <si>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</si>
  <si>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</si>
  <si>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</si>
  <si>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</si>
  <si>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</si>
  <si>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</si>
  <si>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</si>
  <si>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</si>
  <si>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</si>
  <si>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</si>
  <si>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</si>
  <si>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</si>
  <si>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</si>
  <si>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</si>
  <si>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</si>
  <si>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</si>
  <si>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</si>
  <si>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</si>
  <si>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</si>
  <si>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</si>
  <si>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</si>
  <si>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</si>
  <si>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</si>
  <si>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</si>
  <si>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</si>
  <si>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</si>
  <si>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</si>
  <si>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</si>
  <si>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</si>
  <si>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</si>
  <si>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</si>
  <si>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</si>
  <si>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</si>
  <si>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</si>
  <si>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</si>
  <si>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</si>
  <si>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</si>
  <si>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</si>
  <si>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</si>
  <si>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</si>
  <si>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</si>
  <si>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</si>
  <si>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</si>
  <si>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</si>
  <si>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</si>
  <si>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</si>
  <si>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</si>
  <si>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</si>
  <si>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</si>
  <si>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</si>
  <si>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</si>
  <si>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</si>
  <si>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</si>
  <si>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</si>
  <si>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</si>
  <si>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</si>
  <si>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</si>
  <si>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</si>
  <si>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</si>
  <si>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</si>
  <si>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</si>
  <si>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</si>
  <si>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</si>
  <si>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</si>
  <si>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</si>
  <si>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</si>
  <si>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</si>
  <si>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</si>
  <si>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</si>
  <si>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</si>
  <si>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</si>
  <si>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</si>
  <si>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</si>
  <si>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</si>
  <si>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</si>
  <si>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</si>
  <si>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</si>
  <si>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</si>
  <si>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</si>
  <si>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</si>
  <si>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</si>
  <si>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</si>
  <si>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</si>
  <si>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</si>
  <si>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</si>
  <si>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</si>
  <si>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</si>
  <si>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</si>
  <si>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</si>
  <si>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</si>
  <si>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</si>
  <si>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</si>
  <si>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</si>
  <si>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</si>
  <si>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</si>
  <si>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</si>
  <si>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</si>
  <si>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</si>
  <si>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</si>
  <si>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</si>
  <si>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</si>
  <si>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</si>
  <si>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</si>
  <si>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</si>
  <si>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</si>
  <si>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</si>
  <si>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</si>
  <si>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</si>
  <si>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</si>
  <si>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</si>
  <si>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</si>
  <si>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</si>
  <si>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</si>
  <si>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</si>
  <si>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</si>
  <si>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</si>
  <si>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</si>
  <si>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</si>
  <si>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</si>
  <si>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</si>
  <si>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</si>
  <si>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</si>
  <si>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</si>
  <si>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</si>
  <si>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</si>
  <si>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</si>
  <si>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</si>
  <si>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</si>
  <si>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</si>
  <si>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</si>
  <si>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</si>
  <si>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</si>
  <si>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</si>
  <si>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</si>
  <si>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</si>
  <si>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</si>
  <si>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</si>
  <si>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</si>
  <si>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</si>
  <si>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</si>
  <si>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</si>
  <si>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</si>
  <si>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</si>
  <si>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</si>
  <si>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</si>
  <si>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</si>
  <si>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</si>
  <si>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</si>
  <si>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</si>
  <si>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</si>
  <si>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</si>
  <si>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</si>
  <si>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</si>
  <si>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</si>
  <si>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</si>
  <si>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</si>
  <si>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</si>
  <si>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</si>
  <si>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</si>
  <si>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</si>
  <si>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</si>
  <si>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</si>
  <si>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</si>
  <si>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</si>
  <si>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</si>
  <si>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</si>
  <si>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</si>
  <si>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</si>
  <si>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</si>
  <si>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</si>
  <si>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</si>
  <si>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</si>
  <si>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</si>
  <si>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</si>
  <si>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</si>
  <si>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</si>
  <si>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</si>
  <si>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</si>
  <si>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</si>
  <si>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</si>
  <si>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</si>
  <si>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</si>
  <si>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</si>
  <si>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</si>
  <si>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</si>
  <si>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</si>
  <si>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</si>
  <si>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</si>
  <si>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</si>
  <si>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</si>
  <si>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</si>
  <si>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</si>
  <si>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</si>
  <si>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</si>
  <si>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</si>
  <si>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</si>
  <si>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</si>
  <si>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</si>
  <si>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</si>
  <si>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</si>
  <si>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</si>
  <si>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</si>
  <si>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</si>
  <si>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</si>
  <si>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</si>
  <si>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</si>
  <si>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</si>
  <si>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</si>
  <si>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</si>
  <si>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</si>
  <si>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</si>
  <si>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</si>
  <si>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</si>
  <si>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</si>
  <si>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</si>
  <si>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</si>
  <si>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</si>
  <si>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</si>
  <si>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</si>
  <si>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</si>
  <si>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</si>
  <si>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</si>
  <si>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</si>
  <si>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</si>
  <si>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</si>
  <si>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</si>
  <si>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</si>
  <si>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</si>
  <si>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</si>
  <si>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</si>
  <si>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</si>
  <si>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</si>
  <si>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</si>
  <si>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</si>
  <si>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</si>
  <si>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</si>
  <si>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</si>
  <si>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</si>
  <si>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</si>
  <si>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</si>
  <si>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</si>
  <si>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</si>
  <si>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</si>
  <si>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</si>
  <si>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</si>
  <si>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</si>
  <si>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</si>
  <si>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</si>
  <si>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</si>
  <si>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</si>
  <si>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</si>
  <si>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</si>
  <si>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</si>
  <si>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</si>
  <si>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</si>
  <si>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</si>
  <si>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</si>
  <si>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</si>
  <si>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</si>
  <si>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</si>
  <si>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</si>
  <si>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</si>
  <si>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</si>
  <si>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</si>
  <si>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</si>
  <si>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</si>
  <si>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</si>
  <si>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</si>
  <si>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</si>
  <si>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</si>
  <si>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</si>
  <si>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</si>
  <si>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</si>
  <si>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</si>
  <si>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</si>
  <si>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</si>
  <si>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</si>
  <si>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</si>
  <si>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</si>
  <si>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</si>
  <si>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</si>
  <si>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</si>
  <si>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</si>
  <si>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</si>
  <si>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</si>
  <si>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</si>
  <si>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</si>
  <si>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</si>
  <si>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</si>
  <si>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</si>
  <si>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</si>
  <si>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</si>
  <si>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</si>
  <si>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</si>
  <si>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</si>
  <si>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</si>
  <si>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</si>
  <si>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</si>
  <si>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</si>
  <si>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</si>
  <si>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</si>
  <si>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</si>
  <si>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</si>
  <si>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</si>
  <si>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</si>
  <si>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</si>
  <si>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</si>
  <si>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</si>
  <si>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</si>
  <si>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</si>
  <si>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</si>
  <si>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</si>
  <si>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</si>
  <si>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</si>
  <si>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</si>
  <si>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</si>
  <si>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</si>
  <si>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</si>
  <si>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</si>
  <si>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</si>
  <si>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</si>
  <si>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</si>
  <si>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</si>
  <si>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</si>
  <si>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</si>
  <si>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</si>
  <si>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</si>
  <si>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</si>
  <si>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</si>
  <si>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</si>
  <si>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</si>
  <si>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</si>
  <si>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</si>
  <si>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</si>
  <si>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</si>
  <si>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</si>
  <si>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</si>
  <si>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</si>
  <si>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</si>
  <si>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</si>
  <si>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</si>
  <si>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</si>
  <si>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</si>
  <si>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</si>
  <si>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</si>
  <si>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</si>
  <si>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</si>
  <si>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</si>
  <si>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</si>
  <si>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</si>
  <si>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</si>
  <si>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</si>
  <si>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</si>
  <si>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</si>
  <si>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</si>
  <si>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</si>
  <si>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</si>
  <si>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</si>
  <si>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</si>
  <si>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</si>
  <si>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</si>
  <si>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</si>
  <si>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</si>
  <si>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</si>
  <si>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</si>
  <si>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</si>
  <si>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</si>
  <si>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</si>
  <si>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</si>
  <si>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</si>
  <si>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</si>
  <si>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</si>
  <si>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</si>
  <si>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</si>
  <si>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</si>
  <si>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</si>
  <si>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</si>
  <si>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</si>
  <si>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</si>
  <si>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</si>
  <si>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</si>
  <si>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</si>
  <si>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</si>
  <si>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</si>
  <si>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</si>
  <si>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</si>
  <si>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</si>
  <si>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</si>
  <si>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</si>
  <si>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</si>
  <si>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</si>
  <si>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</si>
  <si>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</si>
  <si>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</si>
  <si>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</si>
  <si>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</si>
  <si>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</si>
  <si>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</si>
  <si>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</si>
  <si>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</si>
  <si>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</si>
  <si>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</si>
  <si>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</si>
  <si>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</si>
  <si>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</si>
  <si>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</si>
  <si>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</si>
  <si>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</si>
  <si>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</si>
  <si>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</si>
  <si>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</si>
  <si>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</si>
  <si>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</si>
  <si>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</si>
  <si>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</si>
  <si>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</si>
  <si>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</si>
  <si>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</si>
  <si>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</si>
  <si>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</si>
  <si>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</si>
  <si>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</si>
  <si>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</si>
  <si>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</si>
  <si>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</si>
  <si>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</si>
  <si>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</si>
  <si>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</si>
  <si>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</si>
  <si>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</si>
  <si>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</si>
  <si>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</si>
  <si>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</si>
  <si>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</si>
  <si>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</si>
  <si>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</si>
  <si>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</si>
  <si>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</si>
  <si>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</si>
  <si>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</si>
  <si>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</si>
  <si>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</si>
  <si>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</si>
  <si>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</si>
  <si>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</si>
  <si>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</si>
  <si>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</si>
  <si>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</si>
  <si>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</si>
  <si>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</si>
  <si>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</si>
  <si>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</si>
  <si>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</si>
  <si>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</si>
  <si>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</si>
  <si>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</si>
  <si>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</si>
  <si>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</si>
  <si>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</si>
  <si>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</si>
  <si>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</si>
  <si>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</si>
  <si>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</si>
  <si>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</si>
  <si>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</si>
  <si>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</si>
  <si>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</si>
  <si>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</si>
  <si>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</si>
  <si>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</si>
  <si>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</si>
  <si>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</si>
  <si>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</si>
  <si>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</si>
  <si>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</si>
  <si>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</si>
  <si>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</si>
  <si>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</si>
  <si>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</si>
  <si>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</si>
  <si>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</si>
  <si>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</si>
  <si>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</si>
  <si>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</si>
  <si>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</si>
  <si>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</si>
  <si>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</si>
  <si>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</si>
  <si>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</si>
  <si>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</si>
  <si>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</si>
  <si>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</si>
  <si>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</si>
  <si>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</si>
  <si>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</si>
  <si>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</si>
  <si>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</si>
  <si>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</si>
  <si>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</si>
  <si>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</si>
  <si>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</si>
  <si>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</si>
  <si>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</si>
  <si>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</si>
  <si>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</si>
  <si>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</si>
  <si>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</si>
  <si>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</si>
  <si>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</si>
  <si>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</si>
  <si>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</si>
  <si>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</si>
  <si>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</si>
  <si>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</si>
  <si>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</si>
  <si>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</si>
  <si>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</si>
  <si>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</si>
  <si>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</si>
  <si>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</si>
  <si>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</si>
  <si>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</si>
  <si>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</si>
  <si>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</si>
  <si>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</si>
  <si>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</si>
  <si>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</si>
  <si>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</si>
  <si>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</si>
  <si>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</si>
  <si>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</si>
  <si>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</si>
  <si>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</si>
  <si>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</si>
  <si>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</si>
  <si>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</si>
  <si>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</si>
  <si>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</si>
  <si>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</si>
  <si>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</si>
  <si>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</si>
  <si>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</si>
  <si>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</si>
  <si>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</si>
  <si>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</si>
  <si>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</si>
  <si>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</si>
  <si>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</si>
  <si>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</si>
  <si>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</si>
  <si>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</si>
  <si>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</si>
  <si>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</si>
  <si>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</si>
  <si>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</si>
  <si>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</si>
  <si>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</si>
  <si>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</si>
  <si>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</si>
  <si>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</si>
  <si>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</si>
  <si>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</si>
  <si>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</si>
  <si>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</si>
  <si>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</si>
  <si>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</si>
  <si>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</si>
  <si>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</si>
  <si>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</si>
  <si>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</si>
  <si>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</si>
  <si>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</si>
  <si>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</si>
  <si>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</si>
  <si>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</si>
  <si>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</si>
  <si>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</si>
  <si>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</si>
  <si>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</si>
  <si>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</si>
  <si>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</si>
  <si>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</si>
  <si>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</si>
  <si>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</si>
  <si>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</si>
  <si>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</si>
  <si>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</si>
  <si>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</si>
  <si>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</si>
  <si>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</si>
  <si>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</si>
  <si>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</si>
  <si>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</si>
  <si>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</si>
  <si>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</si>
  <si>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</si>
  <si>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</si>
  <si>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</si>
  <si>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</si>
  <si>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</si>
  <si>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</si>
  <si>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</si>
  <si>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</si>
  <si>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</si>
  <si>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</si>
  <si>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</si>
  <si>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</si>
  <si>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</si>
  <si>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</si>
  <si>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</si>
  <si>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</si>
  <si>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</si>
  <si>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</si>
  <si>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</si>
  <si>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</si>
  <si>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</si>
  <si>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</si>
  <si>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</si>
  <si>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</si>
  <si>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</si>
  <si>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</si>
  <si>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</si>
  <si>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</si>
  <si>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</si>
  <si>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</si>
  <si>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</si>
  <si>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</si>
  <si>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</si>
  <si>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</si>
  <si>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</si>
  <si>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</si>
  <si>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</si>
  <si>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</si>
  <si>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</si>
  <si>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</si>
  <si>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</si>
  <si>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</si>
  <si>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</si>
  <si>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</si>
  <si>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</si>
  <si>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</si>
  <si>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</si>
  <si>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</si>
  <si>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</si>
  <si>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</si>
  <si>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</si>
  <si>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</si>
  <si>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</si>
  <si>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</si>
  <si>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</si>
  <si>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</si>
  <si>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</si>
  <si>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</si>
  <si>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</si>
  <si>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</si>
  <si>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</si>
  <si>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</si>
  <si>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</si>
  <si>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</si>
  <si>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</si>
  <si>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</si>
  <si>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</si>
  <si>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</si>
  <si>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</si>
  <si>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</si>
  <si>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</si>
  <si>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</si>
  <si>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</si>
  <si>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</si>
  <si>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</si>
  <si>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</si>
  <si>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</si>
  <si>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</si>
  <si>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</si>
  <si>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</si>
  <si>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</si>
  <si>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</si>
  <si>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</si>
  <si>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</si>
  <si>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</si>
  <si>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</si>
  <si>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</si>
  <si>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</si>
  <si>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</si>
  <si>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</si>
  <si>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</si>
  <si>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</si>
  <si>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</si>
  <si>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</si>
  <si>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</si>
  <si>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</si>
  <si>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</si>
  <si>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</si>
  <si>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</si>
  <si>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</si>
  <si>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</si>
  <si>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</si>
  <si>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</si>
  <si>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</si>
  <si>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</si>
  <si>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</si>
  <si>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</si>
  <si>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</si>
  <si>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</si>
  <si>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</si>
  <si>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</si>
  <si>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</si>
  <si>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</si>
  <si>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</si>
  <si>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</si>
  <si>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</si>
  <si>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</si>
  <si>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</si>
  <si>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</si>
  <si>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</si>
  <si>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</si>
  <si>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</si>
  <si>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</si>
  <si>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</si>
  <si>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</si>
  <si>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</si>
  <si>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</si>
  <si>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</si>
  <si>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</si>
  <si>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</si>
  <si>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</si>
  <si>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</si>
  <si>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</si>
  <si>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</si>
  <si>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</si>
  <si>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</si>
  <si>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</si>
  <si>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</si>
  <si>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</si>
  <si>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</si>
  <si>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</si>
  <si>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</si>
  <si>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</si>
  <si>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</si>
  <si>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</si>
  <si>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</si>
  <si>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</si>
  <si>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</si>
  <si>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</si>
  <si>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</si>
  <si>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</si>
  <si>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</si>
  <si>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</si>
  <si>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</si>
  <si>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</si>
  <si>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</si>
  <si>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</si>
  <si>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</si>
  <si>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</si>
  <si>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</si>
  <si>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</si>
  <si>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</si>
  <si>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</si>
  <si>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</si>
  <si>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</si>
  <si>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</si>
  <si>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</si>
  <si>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</si>
  <si>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</si>
  <si>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</si>
  <si>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</si>
  <si>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</si>
  <si>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</si>
  <si>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</si>
  <si>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</si>
  <si>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</si>
  <si>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</si>
  <si>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</si>
  <si>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</si>
  <si>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</si>
  <si>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</si>
  <si>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</si>
  <si>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</si>
  <si>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</si>
  <si>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</si>
  <si>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</si>
  <si>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</si>
  <si>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</si>
  <si>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</si>
  <si>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</si>
  <si>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</si>
  <si>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</si>
  <si>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</si>
  <si>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</si>
  <si>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</si>
  <si>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</si>
  <si>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</si>
  <si>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</si>
  <si>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</si>
  <si>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</si>
  <si>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</si>
  <si>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</si>
  <si>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</si>
  <si>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</si>
  <si>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</si>
  <si>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</si>
  <si>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</si>
  <si>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</si>
  <si>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</si>
  <si>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</si>
  <si>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</si>
  <si>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</si>
  <si>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</si>
  <si>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</si>
  <si>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</si>
  <si>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</si>
  <si>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</si>
  <si>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</si>
  <si>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</si>
  <si>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</si>
  <si>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</si>
  <si>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</si>
  <si>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</si>
  <si>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</si>
  <si>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</si>
  <si>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</si>
  <si>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</si>
  <si>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</si>
  <si>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</si>
  <si>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</si>
  <si>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</si>
  <si>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</si>
  <si>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</si>
  <si>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</si>
  <si>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</si>
  <si>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</si>
  <si>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</si>
  <si>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</si>
  <si>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</si>
  <si>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</si>
  <si>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</si>
  <si>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</si>
  <si>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</si>
  <si>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</si>
  <si>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</si>
  <si>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</si>
  <si>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</si>
  <si>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</si>
  <si>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</si>
  <si>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</si>
  <si>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</si>
  <si>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</si>
  <si>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</si>
  <si>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</si>
  <si>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</si>
  <si>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</si>
  <si>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</si>
  <si>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</si>
  <si>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</si>
  <si>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</si>
  <si>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</si>
  <si>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</si>
  <si>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</si>
  <si>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</si>
  <si>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</si>
  <si>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</si>
  <si>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</si>
  <si>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</si>
  <si>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</si>
  <si>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</si>
  <si>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</si>
  <si>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</si>
  <si>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</si>
  <si>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</si>
  <si>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</si>
  <si>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</si>
  <si>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</si>
  <si>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</si>
  <si>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</si>
  <si>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</si>
  <si>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</si>
  <si>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</si>
  <si>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</si>
  <si>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</si>
  <si>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</si>
  <si>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</si>
  <si>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</si>
  <si>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</si>
  <si>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</si>
  <si>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</si>
  <si>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</si>
  <si>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</si>
  <si>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</si>
  <si>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</si>
  <si>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</si>
  <si>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</si>
  <si>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</si>
  <si>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</si>
  <si>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</si>
  <si>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</si>
  <si>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</si>
  <si>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</si>
  <si>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</si>
  <si>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</si>
  <si>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</si>
  <si>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</si>
  <si>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</si>
  <si>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</si>
  <si>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</si>
  <si>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</si>
  <si>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</si>
  <si>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</si>
  <si>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</si>
  <si>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</si>
  <si>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</si>
  <si>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</si>
  <si>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</si>
  <si>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</si>
  <si>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</si>
  <si>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</si>
  <si>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</si>
  <si>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</si>
  <si>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</si>
  <si>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</si>
  <si>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</si>
  <si>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</si>
  <si>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</si>
  <si>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</si>
  <si>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</si>
  <si>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</si>
  <si>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</si>
  <si>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</si>
  <si>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</si>
  <si>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</si>
  <si>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</si>
  <si>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</si>
  <si>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</si>
  <si>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</si>
  <si>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</si>
  <si>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</si>
  <si>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</si>
  <si>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</si>
  <si>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</si>
  <si>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</si>
  <si>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</si>
  <si>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</si>
  <si>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</si>
  <si>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</si>
  <si>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</si>
  <si>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</si>
  <si>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</si>
  <si>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</si>
  <si>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</si>
  <si>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</si>
  <si>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</si>
  <si>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</si>
  <si>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</si>
  <si>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</si>
  <si>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</si>
  <si>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</si>
  <si>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</si>
  <si>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</si>
  <si>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</si>
  <si>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</si>
  <si>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</si>
  <si>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</si>
  <si>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</si>
  <si>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</si>
  <si>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</si>
  <si>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</si>
  <si>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</si>
  <si>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</si>
  <si>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</si>
  <si>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</si>
  <si>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</si>
  <si>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</si>
  <si>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</si>
  <si>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</si>
  <si>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</si>
  <si>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</si>
  <si>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</si>
  <si>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</si>
  <si>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</si>
  <si>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</si>
  <si>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</si>
  <si>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</si>
  <si>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</si>
  <si>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</si>
  <si>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</si>
  <si>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</si>
  <si>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</si>
  <si>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</si>
  <si>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</si>
  <si>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</si>
  <si>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</si>
  <si>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</si>
  <si>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</si>
  <si>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</si>
  <si>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</si>
  <si>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</si>
  <si>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</si>
  <si>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</si>
  <si>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</si>
  <si>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</si>
  <si>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</si>
  <si>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</si>
  <si>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</si>
  <si>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</si>
  <si>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</si>
  <si>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</si>
  <si>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</si>
  <si>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</si>
  <si>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</si>
  <si>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</si>
  <si>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</si>
  <si>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</si>
  <si>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</si>
  <si>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</si>
  <si>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</si>
  <si>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</si>
  <si>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</si>
  <si>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</si>
  <si>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</si>
  <si>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</si>
  <si>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</si>
  <si>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</si>
  <si>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</si>
  <si>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</si>
  <si>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</si>
  <si>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</si>
  <si>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</si>
  <si>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</si>
  <si>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</si>
  <si>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</si>
  <si>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</si>
  <si>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</si>
  <si>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</si>
  <si>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</si>
  <si>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</si>
  <si>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</si>
  <si>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</si>
  <si>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</si>
  <si>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</si>
  <si>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</si>
  <si>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</si>
  <si>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</si>
  <si>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</si>
  <si>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</si>
  <si>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</si>
  <si>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</si>
  <si>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</si>
  <si>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</si>
  <si>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</si>
  <si>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</si>
  <si>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</si>
  <si>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</si>
  <si>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</si>
  <si>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</si>
  <si>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</si>
  <si>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</si>
  <si>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</si>
  <si>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</si>
  <si>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</si>
  <si>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</si>
  <si>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</si>
  <si>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</si>
  <si>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</si>
  <si>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</si>
  <si>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</si>
  <si>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</si>
  <si>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</si>
  <si>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</si>
  <si>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</si>
  <si>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</si>
  <si>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</si>
  <si>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</si>
  <si>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</si>
  <si>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</si>
  <si>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</si>
  <si>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</si>
  <si>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</si>
  <si>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</si>
  <si>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</si>
  <si>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</si>
  <si>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</si>
  <si>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</si>
  <si>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</si>
  <si>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</si>
  <si>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</si>
  <si>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</si>
  <si>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</si>
  <si>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</si>
  <si>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</si>
  <si>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</si>
  <si>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</si>
  <si>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</si>
  <si>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</si>
  <si>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</si>
  <si>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</si>
  <si>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</si>
  <si>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</si>
  <si>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</si>
  <si>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</si>
  <si>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</si>
  <si>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</si>
  <si>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</si>
  <si>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</si>
  <si>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</si>
  <si>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</si>
  <si>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</si>
  <si>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</si>
  <si>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</si>
  <si>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</si>
  <si>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</si>
  <si>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</si>
  <si>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</si>
  <si>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</si>
  <si>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</si>
  <si>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</si>
  <si>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</si>
  <si>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</si>
  <si>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</si>
  <si>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</si>
  <si>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</si>
  <si>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</si>
  <si>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</si>
  <si>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</si>
  <si>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</si>
  <si>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</si>
  <si>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</si>
  <si>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</si>
  <si>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</si>
  <si>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</si>
  <si>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</si>
  <si>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</si>
  <si>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</si>
  <si>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</si>
  <si>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</si>
  <si>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</si>
  <si>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</si>
  <si>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</si>
  <si>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</si>
  <si>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</si>
  <si>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</si>
  <si>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</si>
  <si>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</si>
  <si>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</si>
  <si>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</si>
  <si>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</si>
  <si>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</si>
  <si>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</si>
  <si>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</si>
  <si>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</si>
  <si>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</si>
  <si>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</si>
  <si>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</si>
  <si>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</si>
  <si>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</si>
  <si>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</si>
  <si>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</si>
  <si>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</si>
  <si>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</si>
  <si>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</si>
  <si>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</si>
  <si>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</si>
  <si>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</si>
  <si>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</si>
  <si>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</si>
  <si>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</si>
  <si>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</si>
  <si>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</si>
  <si>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</si>
  <si>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</si>
  <si>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</si>
  <si>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</si>
  <si>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</si>
  <si>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</si>
  <si>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</si>
  <si>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</si>
  <si>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</si>
  <si>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</si>
  <si>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</si>
  <si>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</si>
  <si>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</si>
  <si>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</si>
  <si>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</si>
  <si>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</si>
  <si>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</si>
  <si>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</si>
  <si>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</si>
  <si>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</si>
  <si>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</si>
  <si>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</si>
  <si>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</si>
  <si>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</si>
  <si>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</si>
  <si>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</si>
  <si>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</si>
  <si>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</si>
  <si>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</si>
  <si>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</si>
  <si>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</si>
  <si>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</si>
  <si>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</si>
  <si>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</si>
  <si>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</si>
  <si>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</si>
  <si>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</si>
  <si>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</si>
  <si>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</si>
  <si>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</si>
  <si>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</si>
  <si>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</si>
  <si>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</si>
  <si>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</si>
  <si>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</si>
  <si>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</si>
  <si>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</si>
  <si>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</si>
  <si>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</si>
  <si>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</si>
  <si>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</si>
  <si>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</si>
  <si>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</si>
  <si>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</si>
  <si>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</si>
  <si>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</si>
  <si>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</si>
  <si>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</si>
  <si>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</si>
  <si>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</si>
  <si>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</si>
  <si>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</si>
  <si>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</si>
  <si>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</si>
  <si>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</si>
  <si>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</si>
  <si>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</si>
  <si>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</si>
  <si>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</si>
  <si>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</si>
  <si>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</si>
  <si>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</si>
  <si>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</si>
  <si>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</si>
  <si>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</si>
  <si>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</si>
  <si>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</si>
  <si>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</si>
  <si>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</si>
  <si>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</si>
  <si>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</si>
  <si>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</si>
  <si>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</si>
  <si>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</si>
  <si>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</si>
  <si>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</si>
  <si>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</si>
  <si>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</si>
  <si>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</si>
  <si>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</si>
  <si>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</si>
  <si>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</si>
  <si>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</si>
  <si>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</si>
  <si>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</si>
  <si>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</si>
  <si>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</si>
  <si>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</si>
  <si>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</si>
  <si>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</si>
  <si>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</si>
  <si>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</si>
  <si>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</si>
  <si>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</si>
  <si>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</si>
  <si>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</si>
  <si>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</si>
  <si>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</si>
  <si>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</si>
  <si>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</si>
  <si>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</si>
  <si>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</si>
  <si>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</si>
  <si>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</si>
  <si>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</si>
  <si>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</si>
  <si>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</si>
  <si>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</si>
  <si>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</si>
  <si>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</si>
  <si>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</si>
  <si>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</si>
  <si>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</si>
  <si>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</si>
  <si>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</si>
  <si>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</si>
  <si>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</si>
  <si>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</si>
  <si>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</si>
  <si>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</si>
  <si>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</si>
  <si>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</si>
  <si>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</si>
  <si>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</si>
  <si>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</si>
  <si>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</si>
  <si>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</si>
  <si>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</si>
  <si>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</si>
  <si>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</si>
  <si>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</si>
  <si>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</si>
  <si>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</si>
  <si>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</si>
  <si>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</si>
  <si>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</si>
  <si>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</si>
  <si>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</si>
  <si>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</si>
  <si>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</si>
  <si>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</si>
  <si>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</si>
  <si>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</si>
  <si>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</si>
  <si>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</si>
  <si>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</si>
  <si>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</si>
  <si>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</si>
  <si>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</si>
  <si>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</si>
  <si>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</si>
  <si>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</si>
  <si>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</si>
  <si>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</si>
  <si>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</si>
  <si>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</si>
  <si>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</si>
  <si>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</si>
  <si>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</si>
  <si>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</si>
  <si>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</si>
  <si>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</si>
  <si>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</si>
  <si>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</si>
  <si>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</si>
  <si>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</si>
  <si>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</si>
  <si>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</si>
  <si>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</si>
  <si>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</si>
  <si>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</si>
  <si>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</si>
  <si>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</si>
  <si>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</si>
  <si>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</si>
  <si>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</si>
  <si>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</si>
  <si>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</si>
  <si>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</si>
  <si>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</si>
  <si>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</si>
  <si>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</si>
  <si>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</si>
  <si>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</si>
  <si>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</si>
  <si>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</si>
  <si>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</si>
  <si>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</si>
  <si>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</si>
  <si>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</si>
  <si>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</si>
  <si>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</si>
  <si>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</si>
  <si>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</si>
  <si>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</si>
  <si>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</si>
  <si>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</si>
  <si>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</si>
  <si>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</si>
  <si>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</si>
  <si>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</si>
  <si>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</si>
  <si>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</si>
  <si>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</si>
  <si>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</si>
  <si>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</si>
  <si>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</si>
  <si>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</si>
  <si>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</si>
  <si>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</si>
  <si>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</si>
  <si>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</si>
  <si>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</si>
  <si>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</si>
  <si>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</si>
  <si>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</si>
  <si>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</si>
  <si>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</si>
  <si>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</si>
  <si>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</si>
  <si>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</si>
  <si>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</si>
  <si>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</si>
  <si>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</si>
  <si>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</si>
  <si>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</si>
  <si>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</si>
  <si>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</si>
  <si>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</si>
  <si>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</si>
  <si>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</si>
  <si>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</si>
  <si>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</si>
  <si>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</si>
  <si>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</si>
  <si>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</si>
  <si>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</si>
  <si>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</si>
  <si>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</si>
  <si>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</si>
  <si>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</si>
  <si>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</si>
  <si>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</si>
  <si>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</si>
  <si>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</si>
  <si>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</si>
  <si>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</si>
  <si>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</si>
  <si>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</si>
  <si>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</si>
  <si>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</si>
  <si>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</si>
  <si>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</si>
  <si>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</si>
  <si>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</si>
  <si>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</si>
  <si>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</si>
  <si>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</si>
  <si>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</si>
  <si>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</si>
  <si>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</si>
  <si>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</si>
  <si>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</si>
  <si>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</si>
  <si>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</si>
  <si>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</si>
  <si>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</si>
  <si>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</si>
  <si>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</si>
  <si>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</si>
  <si>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</si>
  <si>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</si>
  <si>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</si>
  <si>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</si>
  <si>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</si>
  <si>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</si>
  <si>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</si>
  <si>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</si>
  <si>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</si>
  <si>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</si>
  <si>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</si>
  <si>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</si>
  <si>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</si>
  <si>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</si>
  <si>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</si>
  <si>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</si>
  <si>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</si>
  <si>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</si>
  <si>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</si>
  <si>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</si>
  <si>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</si>
  <si>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</si>
  <si>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</si>
  <si>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</si>
  <si>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</si>
  <si>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</si>
  <si>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</si>
  <si>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</si>
  <si>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</si>
  <si>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</si>
  <si>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</si>
  <si>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</si>
  <si>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</si>
  <si>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</si>
  <si>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</si>
  <si>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</si>
  <si>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</si>
  <si>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</si>
  <si>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</si>
  <si>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</si>
  <si>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</si>
  <si>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</si>
  <si>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</si>
  <si>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</si>
  <si>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</si>
  <si>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</si>
  <si>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</si>
  <si>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</si>
  <si>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</si>
  <si>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</si>
  <si>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</si>
  <si>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</si>
  <si>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</si>
  <si>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</si>
  <si>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</si>
  <si>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</si>
  <si>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</si>
  <si>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</si>
  <si>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</si>
  <si>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</si>
  <si>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</si>
  <si>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</si>
  <si>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</si>
  <si>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</si>
  <si>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</si>
  <si>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</si>
  <si>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</si>
  <si>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</si>
  <si>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</si>
  <si>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</si>
  <si>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</si>
  <si>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</si>
  <si>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</si>
  <si>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</si>
  <si>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</si>
  <si>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</si>
  <si>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</si>
  <si>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</si>
  <si>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</si>
  <si>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</si>
  <si>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</si>
  <si>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</si>
  <si>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</si>
  <si>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</si>
  <si>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</si>
  <si>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</si>
  <si>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</si>
  <si>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</si>
  <si>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</si>
  <si>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</si>
  <si>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</si>
  <si>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</si>
  <si>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</si>
  <si>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</si>
  <si>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</si>
  <si>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</si>
  <si>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</si>
  <si>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</si>
  <si>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</si>
  <si>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</si>
  <si>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</si>
  <si>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</si>
  <si>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</si>
  <si>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</si>
  <si>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</si>
  <si>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</si>
  <si>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</si>
  <si>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</si>
  <si>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</si>
  <si>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</si>
  <si>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</si>
  <si>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</si>
  <si>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</si>
  <si>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</si>
  <si>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</si>
  <si>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</si>
  <si>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</si>
  <si>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</si>
  <si>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</si>
  <si>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</si>
  <si>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</si>
  <si>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</si>
  <si>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</si>
  <si>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</si>
  <si>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</si>
  <si>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</si>
  <si>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</si>
  <si>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</si>
  <si>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</si>
  <si>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</si>
  <si>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</si>
  <si>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</si>
  <si>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</si>
  <si>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</si>
  <si>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</si>
  <si>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</si>
  <si>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</si>
  <si>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</si>
  <si>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</si>
  <si>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</si>
  <si>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</si>
  <si>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</si>
  <si>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</si>
  <si>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</si>
  <si>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</si>
  <si>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</si>
  <si>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</si>
  <si>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</si>
  <si>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</si>
  <si>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</si>
  <si>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</si>
  <si>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</si>
  <si>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</si>
  <si>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</si>
  <si>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</si>
  <si>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</si>
  <si>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</si>
  <si>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</si>
  <si>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</si>
  <si>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</si>
  <si>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</si>
  <si>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</si>
  <si>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</si>
  <si>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</si>
  <si>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</si>
  <si>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</si>
  <si>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</si>
  <si>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</si>
  <si>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</si>
  <si>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</si>
  <si>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</si>
  <si>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</si>
  <si>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</si>
  <si>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</si>
  <si>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</si>
  <si>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</si>
  <si>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</si>
  <si>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</si>
  <si>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</si>
  <si>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</si>
  <si>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</si>
  <si>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</si>
  <si>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</si>
  <si>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</si>
  <si>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</si>
  <si>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</si>
  <si>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</si>
  <si>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</si>
  <si>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</si>
  <si>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</si>
  <si>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</si>
  <si>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</si>
  <si>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</si>
  <si>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</si>
  <si>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</si>
  <si>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</si>
  <si>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</si>
  <si>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</si>
  <si>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</si>
  <si>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</si>
  <si>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</si>
  <si>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</si>
  <si>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</si>
  <si>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</si>
  <si>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</si>
  <si>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</si>
  <si>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</si>
  <si>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</si>
  <si>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</si>
  <si>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</si>
  <si>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</si>
  <si>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</si>
  <si>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</si>
  <si>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</si>
  <si>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</si>
  <si>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</si>
  <si>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</si>
  <si>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</si>
  <si>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</si>
  <si>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</si>
  <si>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</si>
  <si>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</si>
  <si>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</si>
  <si>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</si>
  <si>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</si>
  <si>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</si>
  <si>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</si>
  <si>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</si>
  <si>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</si>
  <si>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</si>
  <si>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</si>
  <si>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</si>
  <si>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</si>
  <si>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</si>
  <si>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</si>
  <si>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</si>
  <si>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</si>
  <si>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</si>
  <si>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</si>
  <si>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</si>
  <si>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</si>
  <si>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</si>
  <si>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</si>
  <si>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</si>
  <si>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</si>
  <si>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</si>
  <si>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</si>
  <si>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</si>
  <si>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</si>
  <si>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</si>
  <si>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</si>
  <si>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</si>
  <si>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</si>
  <si>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</si>
  <si>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</si>
  <si>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</si>
  <si>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</si>
  <si>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</si>
  <si>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</si>
  <si>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</si>
  <si>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</si>
  <si>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</si>
  <si>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</si>
  <si>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</si>
  <si>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</si>
  <si>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</si>
  <si>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</si>
  <si>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</si>
  <si>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</si>
  <si>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</si>
  <si>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</si>
  <si>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</si>
  <si>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</si>
  <si>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</si>
  <si>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</si>
  <si>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</si>
  <si>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</si>
  <si>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</si>
  <si>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</si>
  <si>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</si>
  <si>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</si>
  <si>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</si>
  <si>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</si>
  <si>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</si>
  <si>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</si>
  <si>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</si>
  <si>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</si>
  <si>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</si>
  <si>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</si>
  <si>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</si>
  <si>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</si>
  <si>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</si>
  <si>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</si>
  <si>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</si>
  <si>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</si>
  <si>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</si>
  <si>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</si>
  <si>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</si>
  <si>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</si>
  <si>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</si>
  <si>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</si>
  <si>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</si>
  <si>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</si>
  <si>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</si>
  <si>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</si>
  <si>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</si>
  <si>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</si>
  <si>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</si>
  <si>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</si>
  <si>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</si>
  <si>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</si>
  <si>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</si>
  <si>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</si>
  <si>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</si>
  <si>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</si>
  <si>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</si>
  <si>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</si>
  <si>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</si>
  <si>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</si>
  <si>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</si>
  <si>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</si>
  <si>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</si>
  <si>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</si>
  <si>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</si>
  <si>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</si>
  <si>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</si>
  <si>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</si>
  <si>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</si>
  <si>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</si>
  <si>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</si>
  <si>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</si>
  <si>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</si>
  <si>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</si>
  <si>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</si>
  <si>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</si>
  <si>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</si>
  <si>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</si>
  <si>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</si>
  <si>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</si>
  <si>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</si>
  <si>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</si>
  <si>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</si>
  <si>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</si>
  <si>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</si>
  <si>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</si>
  <si>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</si>
  <si>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</si>
  <si>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</si>
  <si>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</si>
  <si>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</si>
  <si>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</si>
  <si>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</si>
  <si>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</si>
  <si>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</si>
  <si>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</si>
  <si>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</si>
  <si>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</si>
  <si>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</si>
  <si>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</si>
  <si>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</si>
  <si>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</si>
  <si>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</si>
  <si>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</si>
  <si>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</si>
  <si>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</si>
  <si>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</si>
  <si>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</si>
  <si>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</si>
  <si>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</si>
  <si>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</si>
  <si>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</si>
  <si>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</si>
  <si>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</si>
  <si>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</si>
  <si>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</si>
  <si>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</si>
  <si>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</si>
  <si>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</si>
  <si>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</si>
  <si>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</si>
  <si>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</si>
  <si>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</si>
  <si>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</si>
  <si>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</si>
  <si>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</si>
  <si>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</si>
  <si>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</si>
  <si>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</si>
  <si>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</si>
  <si>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</si>
  <si>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</si>
  <si>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</si>
  <si>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</si>
  <si>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</si>
  <si>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</si>
  <si>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</si>
  <si>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</si>
  <si>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</si>
  <si>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</si>
  <si>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</si>
  <si>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</si>
  <si>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</si>
  <si>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</si>
  <si>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</si>
  <si>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</si>
  <si>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</si>
  <si>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</si>
  <si>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</si>
  <si>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</si>
  <si>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</si>
  <si>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</si>
  <si>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</si>
  <si>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</si>
  <si>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</si>
  <si>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</si>
  <si>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</si>
  <si>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</si>
  <si>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</si>
  <si>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</si>
  <si>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</si>
  <si>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</si>
  <si>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</si>
  <si>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</si>
  <si>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</si>
  <si>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</si>
  <si>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</si>
  <si>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</si>
  <si>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</si>
  <si>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</si>
  <si>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</si>
  <si>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</si>
  <si>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</si>
  <si>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</si>
  <si>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</si>
  <si>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</si>
  <si>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</si>
  <si>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</si>
  <si>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</si>
  <si>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</si>
  <si>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</si>
  <si>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</si>
  <si>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</si>
  <si>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</si>
  <si>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</si>
  <si>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</si>
  <si>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</si>
  <si>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</si>
  <si>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</si>
  <si>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</si>
  <si>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</si>
  <si>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</si>
  <si>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</si>
  <si>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</si>
  <si>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</si>
  <si>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</si>
  <si>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</si>
  <si>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</si>
  <si>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</si>
  <si>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</si>
  <si>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</si>
  <si>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</si>
  <si>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</si>
  <si>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</si>
  <si>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</si>
  <si>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</si>
  <si>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</si>
  <si>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</si>
  <si>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</si>
  <si>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</si>
  <si>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</si>
  <si>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</si>
  <si>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</si>
  <si>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</si>
  <si>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</si>
  <si>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</si>
  <si>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</si>
  <si>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</si>
  <si>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</si>
  <si>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</si>
  <si>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</si>
  <si>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</si>
  <si>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</si>
  <si>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</si>
  <si>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</si>
  <si>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</si>
  <si>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</si>
  <si>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</si>
  <si>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</si>
  <si>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</si>
  <si>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</si>
  <si>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</si>
  <si>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</si>
  <si>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</si>
  <si>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</si>
  <si>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</si>
  <si>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</si>
  <si>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</si>
  <si>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</si>
  <si>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</si>
  <si>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</si>
  <si>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</si>
  <si>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</si>
  <si>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</si>
  <si>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</si>
  <si>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</si>
  <si>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</si>
  <si>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</si>
  <si>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</si>
  <si>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</si>
  <si>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</si>
  <si>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</si>
  <si>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</si>
  <si>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</si>
  <si>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</si>
  <si>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</si>
  <si>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</si>
  <si>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</si>
  <si>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</si>
  <si>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</si>
  <si>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</si>
  <si>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</si>
  <si>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</si>
  <si>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</si>
  <si>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</si>
  <si>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</si>
  <si>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</si>
  <si>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</si>
  <si>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</si>
  <si>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</si>
  <si>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</si>
  <si>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</si>
  <si>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</si>
  <si>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</si>
  <si>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</si>
  <si>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</si>
  <si>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</si>
  <si>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</si>
  <si>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</si>
  <si>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</si>
  <si>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</si>
  <si>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</si>
  <si>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</si>
  <si>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</si>
  <si>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</si>
  <si>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</si>
  <si>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</si>
  <si>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</si>
  <si>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</si>
  <si>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</si>
  <si>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</si>
  <si>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</si>
  <si>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</si>
  <si>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</si>
  <si>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</si>
  <si>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</si>
  <si>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</si>
  <si>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</si>
  <si>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</si>
  <si>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</si>
  <si>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</si>
  <si>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</si>
  <si>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</si>
  <si>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</si>
  <si>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</si>
  <si>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</si>
  <si>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</si>
  <si>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</si>
  <si>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</si>
  <si>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</si>
  <si>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</si>
  <si>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</si>
  <si>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</si>
  <si>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</si>
  <si>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</si>
  <si>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</si>
  <si>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</si>
  <si>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</si>
  <si>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</si>
  <si>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</si>
  <si>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</si>
  <si>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</si>
  <si>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</si>
  <si>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</si>
  <si>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</si>
  <si>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</si>
  <si>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</si>
  <si>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</si>
  <si>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</si>
  <si>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</si>
  <si>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</si>
  <si>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</si>
  <si>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</si>
  <si>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</si>
  <si>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</si>
  <si>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</si>
  <si>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</si>
  <si>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</si>
  <si>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</si>
  <si>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</si>
  <si>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</si>
  <si>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</si>
  <si>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</si>
  <si>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</si>
  <si>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</si>
  <si>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</si>
  <si>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</si>
  <si>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</si>
  <si>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</si>
  <si>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</si>
  <si>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</si>
  <si>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</si>
  <si>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</si>
  <si>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</si>
  <si>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</si>
  <si>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</si>
  <si>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</si>
  <si>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</si>
  <si>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</si>
  <si>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</si>
  <si>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</si>
  <si>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</si>
  <si>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</si>
  <si>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</si>
  <si>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</si>
  <si>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</si>
  <si>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</si>
  <si>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</si>
  <si>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</si>
  <si>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</si>
  <si>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</si>
  <si>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</si>
  <si>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</si>
  <si>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</si>
  <si>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</si>
  <si>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</si>
  <si>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</si>
  <si>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</si>
  <si>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</si>
  <si>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</si>
  <si>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</si>
  <si>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</si>
  <si>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</si>
  <si>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</si>
  <si>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</si>
  <si>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</si>
  <si>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</si>
  <si>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</si>
  <si>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</si>
  <si>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</si>
  <si>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</si>
  <si>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</si>
  <si>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</si>
  <si>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</si>
  <si>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</si>
  <si>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</si>
  <si>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</si>
  <si>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</si>
  <si>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</si>
  <si>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</si>
  <si>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</si>
  <si>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</si>
  <si>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</si>
  <si>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</si>
  <si>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</si>
  <si>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</si>
  <si>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</si>
  <si>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</si>
  <si>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</si>
  <si>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</si>
  <si>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</si>
  <si>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</si>
  <si>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</si>
  <si>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</si>
  <si>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</si>
  <si>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</si>
  <si>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</si>
  <si>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</si>
  <si>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</si>
  <si>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</si>
  <si>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</si>
  <si>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</si>
  <si>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</si>
  <si>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</si>
  <si>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</si>
  <si>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</si>
  <si>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</si>
  <si>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</si>
  <si>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</si>
  <si>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</si>
  <si>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</si>
  <si>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</si>
  <si>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</si>
  <si>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</si>
  <si>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</si>
  <si>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</si>
  <si>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</si>
  <si>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</si>
  <si>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</si>
  <si>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</si>
  <si>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</si>
  <si>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</si>
  <si>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</si>
  <si>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</si>
  <si>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</si>
  <si>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</si>
  <si>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</si>
  <si>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</si>
  <si>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</si>
  <si>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</si>
  <si>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</si>
  <si>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</si>
  <si>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</si>
  <si>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</si>
  <si>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</si>
  <si>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</si>
  <si>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</si>
  <si>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</si>
  <si>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</si>
  <si>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</si>
  <si>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</si>
  <si>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</si>
  <si>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</si>
  <si>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</si>
  <si>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</si>
  <si>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</si>
  <si>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</si>
  <si>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</si>
  <si>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</si>
  <si>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</si>
  <si>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</si>
  <si>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</si>
  <si>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</si>
  <si>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</si>
  <si>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</si>
  <si>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</si>
  <si>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</si>
  <si>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</si>
  <si>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</si>
  <si>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</si>
  <si>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</si>
  <si>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</si>
  <si>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</si>
  <si>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</si>
  <si>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</si>
  <si>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</si>
  <si>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</si>
  <si>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</si>
  <si>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</si>
  <si>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</si>
  <si>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</si>
  <si>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</si>
  <si>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</si>
  <si>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</si>
  <si>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</si>
  <si>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</si>
  <si>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</si>
  <si>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</si>
  <si>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</si>
  <si>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</si>
  <si>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</si>
  <si>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</si>
  <si>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</si>
  <si>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</si>
  <si>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</si>
  <si>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</si>
  <si>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</si>
  <si>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</si>
  <si>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</si>
  <si>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</si>
  <si>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</si>
  <si>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</si>
  <si>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</si>
  <si>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</si>
  <si>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</si>
  <si>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</si>
  <si>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</si>
  <si>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</si>
  <si>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</si>
  <si>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</si>
  <si>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</si>
  <si>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</si>
  <si>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</si>
  <si>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</si>
  <si>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</si>
  <si>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</si>
  <si>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</si>
  <si>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</si>
  <si>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</si>
  <si>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</si>
  <si>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</si>
  <si>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</si>
  <si>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</si>
  <si>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</si>
  <si>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</si>
  <si>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</si>
  <si>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</si>
  <si>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</si>
  <si>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</si>
  <si>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</si>
  <si>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</si>
  <si>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</si>
  <si>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</si>
  <si>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</si>
  <si>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</si>
  <si>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</si>
  <si>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</si>
  <si>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</si>
  <si>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</si>
  <si>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</si>
  <si>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</si>
  <si>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</si>
  <si>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</si>
  <si>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</si>
  <si>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</si>
  <si>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</si>
  <si>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</si>
  <si>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</si>
  <si>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</si>
  <si>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</si>
  <si>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</si>
  <si>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</si>
  <si>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</si>
  <si>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</si>
  <si>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</si>
  <si>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</si>
  <si>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</si>
  <si>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</si>
  <si>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</si>
  <si>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</si>
  <si>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</si>
  <si>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</si>
  <si>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</si>
  <si>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</si>
  <si>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</si>
  <si>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</si>
  <si>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</si>
  <si>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</si>
  <si>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</si>
  <si>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</si>
  <si>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</si>
  <si>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</si>
  <si>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</si>
  <si>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</si>
  <si>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</si>
  <si>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</si>
  <si>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</si>
  <si>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</si>
  <si>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</si>
  <si>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</si>
  <si>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</si>
  <si>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</si>
  <si>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</si>
  <si>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</si>
  <si>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</si>
  <si>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</si>
  <si>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</si>
  <si>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</si>
  <si>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</si>
  <si>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</si>
  <si>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</si>
  <si>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</si>
  <si>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</si>
  <si>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</si>
  <si>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</si>
  <si>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</si>
  <si>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</si>
  <si>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</si>
  <si>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</si>
  <si>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</si>
  <si>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</si>
  <si>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</si>
  <si>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</si>
  <si>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</si>
  <si>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</si>
  <si>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</si>
  <si>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</si>
  <si>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</si>
  <si>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</si>
  <si>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</si>
  <si>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</si>
  <si>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</si>
  <si>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</si>
  <si>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</si>
  <si>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</si>
  <si>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</si>
  <si>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</si>
  <si>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</si>
  <si>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</si>
  <si>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</si>
  <si>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</si>
  <si>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</si>
  <si>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</si>
  <si>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</si>
  <si>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</si>
  <si>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</si>
  <si>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</si>
  <si>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</si>
  <si>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</si>
  <si>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</si>
  <si>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</si>
  <si>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</si>
  <si>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</si>
  <si>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</si>
  <si>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</si>
  <si>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</si>
  <si>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</si>
  <si>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</si>
  <si>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</si>
  <si>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</si>
  <si>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</si>
  <si>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</si>
  <si>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</si>
  <si>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</si>
  <si>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</si>
  <si>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</si>
  <si>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</si>
  <si>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</si>
  <si>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</si>
  <si>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</si>
  <si>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</si>
  <si>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</si>
  <si>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</si>
  <si>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</si>
  <si>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</si>
  <si>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</si>
  <si>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</si>
  <si>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</si>
  <si>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</si>
  <si>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</si>
  <si>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</si>
  <si>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</si>
  <si>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</si>
  <si>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</si>
  <si>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</si>
  <si>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</si>
  <si>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</si>
  <si>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</si>
  <si>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</si>
  <si>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</si>
  <si>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</si>
  <si>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</si>
  <si>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</si>
  <si>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</si>
  <si>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</si>
  <si>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</si>
  <si>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</si>
  <si>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</si>
  <si>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</si>
  <si>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</si>
  <si>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</si>
  <si>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</si>
  <si>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</si>
  <si>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</si>
  <si>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</si>
  <si>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</si>
  <si>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</si>
  <si>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</si>
  <si>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</si>
  <si>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</si>
  <si>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</si>
  <si>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</si>
  <si>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</si>
  <si>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</si>
  <si>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</si>
  <si>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</si>
  <si>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</si>
  <si>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</si>
  <si>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</si>
  <si>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</si>
  <si>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</si>
  <si>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</si>
  <si>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</si>
  <si>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</si>
  <si>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</si>
  <si>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</si>
  <si>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</si>
  <si>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</si>
  <si>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</si>
  <si>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</si>
  <si>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</si>
  <si>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</si>
  <si>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</si>
  <si>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</si>
  <si>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</si>
  <si>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</si>
  <si>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</si>
  <si>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</si>
  <si>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</si>
  <si>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</si>
  <si>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</si>
  <si>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</si>
  <si>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</si>
  <si>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</si>
  <si>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</si>
  <si>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</si>
  <si>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</si>
  <si>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</si>
  <si>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</si>
  <si>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</si>
  <si>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</si>
  <si>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</si>
  <si>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</si>
  <si>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</si>
  <si>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</si>
  <si>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</si>
  <si>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</si>
  <si>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</si>
  <si>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</si>
  <si>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</si>
  <si>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</si>
  <si>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</si>
  <si>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</si>
  <si>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</si>
  <si>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</si>
  <si>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</si>
  <si>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</si>
  <si>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</si>
  <si>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</si>
  <si>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</si>
  <si>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</si>
  <si>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</si>
  <si>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</si>
  <si>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</si>
  <si>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</si>
  <si>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</si>
  <si>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</si>
  <si>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</si>
  <si>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</si>
  <si>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</si>
  <si>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</si>
  <si>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</si>
  <si>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</si>
  <si>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</si>
  <si>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</si>
  <si>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</si>
  <si>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</si>
  <si>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</si>
  <si>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</si>
  <si>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</si>
  <si>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</si>
  <si>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</si>
  <si>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</si>
  <si>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</si>
  <si>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</si>
  <si>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</si>
  <si>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</si>
  <si>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</si>
  <si>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</si>
  <si>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</si>
  <si>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</si>
  <si>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</si>
  <si>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</si>
  <si>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</si>
  <si>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</si>
  <si>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</si>
  <si>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</si>
  <si>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</si>
  <si>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</si>
  <si>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</si>
  <si>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</si>
  <si>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</si>
  <si>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</si>
  <si>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</si>
  <si>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</si>
  <si>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</si>
  <si>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</si>
  <si>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</si>
  <si>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</si>
  <si>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</si>
  <si>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</si>
  <si>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</si>
  <si>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</si>
  <si>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</si>
  <si>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</si>
  <si>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</si>
  <si>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</si>
  <si>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</si>
  <si>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</si>
  <si>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</si>
  <si>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</si>
  <si>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</si>
  <si>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</si>
  <si>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</si>
  <si>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</si>
  <si>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</si>
  <si>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</si>
  <si>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</si>
  <si>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</si>
  <si>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</si>
  <si>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</si>
  <si>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</si>
  <si>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</si>
  <si>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</si>
  <si>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</si>
  <si>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</si>
  <si>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</si>
  <si>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</si>
  <si>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</si>
  <si>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</si>
  <si>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</si>
  <si>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</si>
  <si>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</si>
  <si>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</si>
  <si>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</si>
  <si>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</si>
  <si>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</si>
  <si>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</si>
  <si>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</si>
  <si>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</si>
  <si>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</si>
  <si>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</si>
  <si>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</si>
  <si>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</si>
  <si>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</si>
  <si>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</si>
  <si>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</si>
  <si>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</si>
  <si>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</si>
  <si>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</si>
  <si>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</si>
  <si>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</si>
  <si>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</si>
  <si>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</si>
  <si>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</si>
  <si>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</si>
  <si>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</si>
  <si>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</si>
  <si>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</si>
  <si>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</si>
  <si>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</si>
  <si>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</si>
  <si>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</si>
  <si>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</si>
  <si>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</si>
  <si>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</si>
  <si>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</si>
  <si>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</si>
  <si>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</si>
  <si>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</si>
  <si>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</si>
  <si>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</si>
  <si>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</si>
  <si>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</si>
  <si>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</si>
  <si>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</si>
  <si>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</si>
  <si>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</si>
  <si>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</si>
  <si>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</si>
  <si>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</si>
  <si>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</si>
  <si>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</si>
  <si>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</si>
  <si>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</si>
  <si>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</si>
  <si>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</si>
  <si>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</si>
  <si>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</si>
  <si>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</si>
  <si>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</si>
  <si>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</si>
  <si>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</si>
  <si>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</si>
  <si>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</si>
  <si>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</si>
  <si>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</si>
  <si>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</si>
  <si>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</si>
  <si>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</si>
  <si>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</si>
  <si>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</si>
  <si>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</si>
  <si>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</si>
  <si>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</si>
  <si>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</si>
  <si>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</si>
  <si>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</si>
  <si>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</si>
  <si>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</si>
  <si>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</si>
  <si>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</si>
  <si>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</si>
  <si>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</si>
  <si>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</si>
  <si>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</si>
  <si>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</si>
  <si>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</si>
  <si>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</si>
  <si>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</si>
  <si>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</si>
  <si>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</si>
  <si>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</si>
  <si>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</si>
  <si>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</si>
  <si>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</si>
  <si>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</si>
  <si>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</si>
  <si>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</si>
  <si>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</si>
  <si>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</si>
  <si>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</si>
  <si>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</si>
  <si>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</si>
  <si>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</si>
  <si>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</si>
  <si>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</si>
  <si>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</si>
  <si>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</si>
  <si>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</si>
  <si>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</si>
  <si>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</si>
  <si>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</si>
  <si>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</si>
  <si>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</si>
  <si>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</si>
  <si>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</si>
  <si>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</si>
  <si>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</si>
  <si>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</si>
  <si>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</si>
  <si>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</si>
  <si>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</si>
  <si>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</si>
  <si>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</si>
  <si>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</si>
  <si>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</si>
  <si>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</si>
  <si>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</si>
  <si>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</si>
  <si>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</si>
  <si>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</si>
  <si>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</si>
  <si>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</si>
  <si>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</si>
  <si>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</si>
  <si>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</si>
  <si>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</si>
  <si>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</si>
  <si>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</si>
  <si>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</si>
  <si>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</si>
  <si>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</si>
  <si>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</si>
  <si>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</si>
  <si>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</si>
  <si>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</si>
  <si>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</si>
  <si>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</si>
  <si>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</si>
  <si>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</si>
  <si>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</si>
  <si>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</si>
  <si>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</si>
  <si>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</si>
  <si>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</si>
  <si>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</si>
  <si>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</si>
  <si>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</si>
  <si>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</si>
  <si>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</si>
  <si>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</si>
  <si>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</si>
  <si>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</si>
  <si>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</si>
  <si>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</si>
  <si>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</si>
  <si>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</si>
  <si>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</si>
  <si>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</si>
  <si>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</si>
  <si>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</si>
  <si>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</si>
  <si>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</si>
  <si>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</si>
  <si>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</si>
  <si>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</si>
  <si>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</si>
  <si>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</si>
  <si>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</si>
  <si>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</si>
  <si>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</si>
  <si>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</si>
  <si>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</si>
  <si>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</si>
  <si>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</si>
  <si>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</si>
  <si>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</si>
  <si>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</si>
  <si>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</si>
  <si>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</si>
  <si>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</si>
  <si>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</si>
  <si>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</si>
  <si>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</si>
  <si>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</si>
  <si>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</si>
  <si>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</si>
  <si>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</si>
  <si>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</si>
  <si>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</si>
  <si>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</si>
  <si>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</si>
  <si>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</si>
  <si>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</si>
  <si>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</si>
  <si>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</si>
  <si>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</si>
  <si>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</si>
  <si>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</si>
  <si>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</si>
  <si>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</si>
  <si>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</si>
  <si>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</si>
  <si>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</si>
  <si>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</si>
  <si>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</si>
  <si>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</si>
  <si>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</si>
  <si>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</si>
  <si>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</si>
  <si>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</si>
  <si>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</si>
  <si>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</si>
  <si>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</si>
  <si>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</si>
  <si>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</si>
  <si>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</si>
  <si>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</si>
  <si>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</si>
  <si>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</si>
  <si>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</si>
  <si>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</si>
  <si>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</si>
  <si>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</si>
  <si>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</si>
  <si>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</si>
  <si>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</si>
  <si>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</si>
  <si>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</si>
  <si>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</si>
  <si>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</si>
  <si>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</si>
  <si>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</si>
  <si>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</si>
  <si>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</si>
  <si>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</si>
  <si>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</si>
  <si>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</si>
  <si>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</si>
  <si>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</si>
  <si>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</si>
  <si>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</si>
  <si>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</si>
  <si>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</si>
  <si>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</si>
  <si>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</si>
  <si>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</si>
  <si>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</si>
  <si>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</si>
  <si>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</si>
  <si>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</si>
  <si>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</si>
  <si>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</si>
  <si>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</si>
  <si>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</si>
  <si>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</si>
  <si>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</si>
  <si>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</si>
  <si>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</si>
  <si>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</si>
  <si>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</si>
  <si>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</si>
  <si>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</si>
  <si>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</si>
  <si>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</si>
  <si>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</si>
  <si>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</si>
  <si>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</si>
  <si>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</si>
  <si>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</si>
  <si>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</si>
  <si>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</si>
  <si>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</si>
  <si>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</si>
  <si>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</si>
  <si>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</si>
  <si>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</si>
  <si>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</si>
  <si>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</si>
  <si>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</si>
  <si>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</si>
  <si>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</si>
  <si>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</si>
  <si>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</si>
  <si>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</si>
  <si>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</si>
  <si>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</si>
  <si>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</si>
  <si>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</si>
  <si>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</si>
  <si>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</si>
  <si>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</si>
  <si>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</si>
  <si>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</si>
  <si>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</si>
  <si>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</si>
  <si>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</si>
  <si>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</si>
  <si>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</si>
  <si>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</si>
  <si>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</si>
  <si>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</si>
  <si>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</si>
  <si>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</si>
  <si>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</si>
  <si>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</si>
  <si>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</si>
  <si>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</si>
  <si>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</si>
  <si>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</si>
  <si>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</si>
  <si>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</si>
  <si>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</si>
  <si>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</si>
  <si>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</si>
  <si>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</si>
  <si>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</si>
  <si>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</si>
  <si>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</si>
  <si>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</si>
  <si>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</si>
  <si>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</si>
  <si>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</si>
  <si>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</si>
  <si>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</si>
  <si>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</si>
  <si>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</si>
  <si>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</si>
  <si>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</si>
  <si>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</si>
  <si>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</si>
  <si>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</si>
  <si>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</si>
  <si>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</si>
  <si>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</si>
  <si>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</si>
  <si>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</si>
  <si>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</si>
  <si>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</si>
  <si>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</si>
  <si>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</si>
  <si>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</si>
  <si>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</si>
  <si>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</si>
  <si>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</si>
  <si>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</si>
  <si>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</si>
  <si>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</si>
  <si>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</si>
  <si>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</si>
  <si>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</si>
  <si>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</si>
  <si>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</si>
  <si>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</si>
  <si>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</si>
  <si>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</si>
  <si>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</si>
  <si>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</si>
  <si>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</si>
  <si>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</si>
  <si>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</si>
  <si>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</si>
  <si>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</si>
  <si>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</si>
  <si>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</si>
  <si>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</si>
  <si>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</si>
  <si>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</si>
  <si>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</si>
  <si>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</si>
  <si>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</si>
  <si>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</si>
  <si>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</si>
  <si>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</si>
  <si>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</si>
  <si>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</si>
  <si>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</si>
  <si>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</si>
  <si>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</si>
  <si>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</si>
  <si>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</si>
  <si>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</si>
  <si>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</si>
  <si>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</si>
  <si>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</si>
  <si>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</si>
  <si>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</si>
  <si>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</si>
  <si>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</si>
  <si>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</si>
  <si>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</si>
  <si>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</si>
  <si>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</si>
  <si>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</si>
  <si>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</si>
  <si>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</si>
  <si>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</si>
  <si>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</si>
  <si>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</si>
  <si>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</si>
  <si>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</si>
  <si>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</si>
  <si>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</si>
  <si>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</si>
  <si>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</si>
  <si>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</si>
  <si>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</si>
  <si>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</si>
  <si>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</si>
  <si>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</si>
  <si>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</si>
  <si>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</si>
  <si>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</si>
  <si>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</si>
  <si>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</si>
  <si>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</si>
  <si>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</si>
  <si>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</si>
  <si>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</si>
  <si>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</si>
  <si>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</si>
  <si>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</si>
  <si>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</si>
  <si>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</si>
  <si>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</si>
  <si>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</si>
  <si>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</si>
  <si>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</si>
  <si>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</si>
  <si>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</si>
  <si>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</si>
  <si>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</si>
  <si>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</si>
  <si>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</si>
  <si>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</si>
  <si>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</si>
  <si>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</si>
  <si>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</si>
  <si>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</si>
  <si>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</si>
  <si>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</si>
  <si>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</si>
  <si>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</si>
  <si>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</si>
  <si>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</si>
  <si>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</si>
  <si>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</si>
  <si>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</si>
  <si>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</si>
  <si>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</si>
  <si>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</si>
  <si>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</si>
  <si>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</si>
  <si>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</si>
  <si>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</si>
  <si>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</si>
  <si>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</si>
  <si>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</si>
  <si>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</si>
  <si>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</si>
  <si>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</si>
  <si>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</si>
  <si>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</si>
  <si>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</si>
  <si>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</si>
  <si>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</si>
  <si>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</si>
  <si>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</si>
  <si>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</si>
  <si>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</si>
  <si>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</si>
  <si>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</si>
  <si>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</si>
  <si>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</si>
  <si>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</si>
  <si>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</si>
  <si>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</si>
  <si>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</si>
  <si>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</si>
  <si>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</si>
  <si>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</si>
  <si>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</si>
  <si>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</si>
  <si>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</si>
  <si>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</si>
  <si>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</si>
  <si>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</si>
  <si>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</si>
  <si>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</si>
  <si>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</si>
  <si>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</si>
  <si>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</si>
  <si>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</si>
  <si>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</si>
  <si>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</si>
  <si>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</si>
  <si>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</si>
  <si>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</si>
  <si>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</si>
  <si>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</si>
  <si>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</si>
  <si>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</si>
  <si>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</si>
  <si>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</si>
  <si>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</si>
  <si>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</si>
  <si>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</si>
  <si>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</si>
  <si>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</si>
  <si>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</si>
  <si>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</si>
  <si>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</si>
  <si>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</si>
  <si>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</si>
  <si>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</si>
  <si>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</si>
  <si>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</si>
  <si>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</si>
  <si>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</si>
  <si>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</si>
  <si>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</si>
  <si>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</si>
  <si>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</si>
  <si>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</si>
  <si>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</si>
  <si>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</si>
  <si>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</si>
  <si>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</si>
  <si>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</si>
  <si>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</si>
  <si>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</si>
  <si>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</si>
  <si>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</si>
  <si>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</si>
  <si>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</si>
  <si>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</si>
  <si>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</si>
  <si>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</si>
  <si>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</si>
  <si>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</si>
  <si>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</si>
  <si>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</si>
  <si>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</si>
  <si>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</si>
  <si>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</si>
  <si>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</si>
  <si>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</si>
  <si>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</si>
  <si>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</si>
  <si>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</si>
  <si>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</si>
  <si>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</si>
  <si>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</si>
  <si>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</si>
  <si>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</si>
  <si>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</si>
  <si>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</si>
  <si>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</si>
  <si>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</si>
  <si>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</si>
  <si>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</si>
  <si>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</si>
  <si>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</si>
  <si>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</si>
  <si>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</si>
  <si>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</si>
  <si>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</si>
  <si>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</si>
  <si>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</si>
  <si>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</si>
  <si>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</si>
  <si>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</si>
  <si>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</si>
  <si>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</si>
  <si>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</si>
  <si>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</si>
  <si>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</si>
  <si>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</si>
  <si>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</si>
  <si>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</si>
  <si>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</si>
  <si>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</si>
  <si>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</si>
  <si>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</si>
  <si>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</si>
  <si>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</si>
  <si>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</si>
  <si>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</si>
  <si>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</si>
  <si>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</si>
  <si>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</si>
  <si>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</si>
  <si>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</si>
  <si>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</si>
  <si>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</si>
  <si>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</si>
  <si>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</si>
  <si>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</si>
  <si>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</si>
  <si>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</si>
  <si>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</si>
  <si>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</si>
  <si>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</si>
  <si>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</si>
  <si>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</si>
  <si>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</si>
  <si>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</si>
  <si>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</si>
  <si>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</si>
  <si>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</si>
  <si>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</si>
  <si>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</si>
  <si>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</si>
  <si>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</si>
  <si>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</si>
  <si>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</si>
  <si>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</si>
  <si>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</si>
  <si>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</si>
  <si>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</si>
  <si>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</si>
  <si>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</si>
  <si>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</si>
  <si>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</si>
  <si>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</si>
  <si>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</si>
  <si>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</si>
  <si>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</si>
  <si>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</si>
  <si>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</si>
  <si>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</si>
  <si>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</si>
  <si>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</si>
  <si>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</si>
  <si>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</si>
  <si>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</si>
  <si>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</si>
  <si>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</si>
  <si>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</si>
  <si>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</si>
  <si>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</si>
  <si>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</si>
  <si>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</si>
  <si>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</si>
  <si>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</si>
  <si>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</si>
  <si>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</si>
  <si>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</si>
  <si>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</si>
  <si>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</si>
  <si>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</si>
  <si>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</si>
  <si>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</si>
  <si>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</si>
  <si>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</si>
  <si>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</si>
  <si>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</si>
  <si>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</si>
  <si>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</si>
  <si>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</si>
  <si>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</si>
  <si>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</si>
  <si>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</si>
  <si>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</si>
  <si>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</si>
  <si>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</si>
  <si>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</si>
  <si>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</si>
  <si>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</si>
  <si>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</si>
  <si>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</si>
  <si>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</si>
  <si>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</si>
  <si>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</si>
  <si>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</si>
  <si>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</si>
  <si>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</si>
  <si>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</si>
  <si>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</si>
  <si>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</si>
  <si>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</si>
  <si>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</si>
  <si>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</si>
  <si>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</si>
  <si>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</si>
  <si>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</si>
  <si>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</si>
  <si>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</si>
  <si>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</si>
  <si>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</si>
  <si>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</si>
  <si>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</si>
  <si>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</si>
  <si>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</si>
  <si>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</si>
  <si>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</si>
  <si>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</si>
  <si>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</si>
  <si>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</si>
  <si>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</si>
  <si>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</si>
  <si>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</si>
  <si>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</si>
  <si>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</si>
  <si>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</si>
  <si>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</si>
  <si>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</si>
  <si>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</si>
  <si>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</si>
  <si>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</si>
  <si>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</si>
  <si>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</si>
  <si>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</si>
  <si>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</si>
  <si>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</si>
  <si>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</si>
  <si>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</si>
  <si>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</si>
  <si>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</si>
  <si>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</si>
  <si>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</si>
  <si>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</si>
  <si>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</si>
  <si>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</si>
  <si>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</si>
  <si>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</si>
  <si>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</si>
  <si>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</si>
  <si>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</si>
  <si>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</si>
  <si>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</si>
  <si>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</si>
  <si>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</si>
  <si>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</si>
  <si>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</si>
  <si>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</si>
  <si>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</si>
  <si>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</si>
  <si>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</si>
  <si>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</si>
  <si>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</si>
  <si>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</si>
  <si>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</si>
  <si>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</si>
  <si>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</si>
  <si>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</si>
  <si>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</si>
  <si>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</si>
  <si>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</si>
  <si>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</si>
  <si>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</si>
  <si>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</si>
  <si>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</si>
  <si>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</si>
  <si>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</si>
  <si>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</si>
  <si>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</si>
  <si>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</si>
  <si>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</si>
  <si>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</si>
  <si>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</si>
  <si>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</si>
  <si>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</si>
  <si>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</si>
  <si>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</si>
  <si>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</si>
  <si>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</si>
  <si>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</si>
  <si>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</si>
  <si>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</si>
  <si>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</si>
  <si>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</si>
  <si>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</si>
  <si>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</si>
  <si>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</si>
  <si>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</si>
  <si>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</si>
  <si>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</si>
  <si>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</si>
  <si>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</si>
  <si>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</si>
  <si>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</si>
  <si>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</si>
  <si>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</si>
  <si>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</si>
  <si>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</si>
  <si>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</si>
  <si>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</si>
  <si>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</si>
  <si>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</si>
  <si>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</si>
  <si>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</si>
  <si>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</si>
  <si>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</si>
  <si>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</si>
  <si>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</si>
  <si>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</si>
  <si>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</si>
  <si>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</si>
  <si>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</si>
  <si>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</si>
  <si>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</si>
  <si>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</si>
  <si>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</si>
  <si>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</si>
  <si>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</si>
  <si>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</si>
  <si>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</si>
  <si>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</si>
  <si>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</si>
  <si>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</si>
  <si>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</si>
  <si>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</si>
  <si>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</si>
  <si>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</si>
  <si>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</si>
  <si>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</si>
  <si>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</si>
  <si>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</si>
  <si>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</si>
  <si>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</si>
  <si>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</si>
  <si>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</si>
  <si>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</si>
  <si>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</si>
  <si>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</si>
  <si>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</si>
  <si>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</si>
  <si>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</si>
  <si>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</si>
  <si>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</si>
  <si>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</si>
  <si>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</si>
  <si>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</si>
  <si>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</si>
  <si>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</si>
  <si>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</si>
  <si>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</si>
  <si>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</si>
  <si>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</si>
  <si>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</si>
  <si>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</si>
  <si>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</si>
  <si>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</si>
  <si>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</si>
  <si>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</si>
  <si>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</si>
  <si>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</si>
  <si>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</si>
  <si>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</si>
  <si>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</si>
  <si>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</si>
  <si>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</si>
  <si>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</si>
  <si>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</si>
  <si>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</si>
  <si>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</si>
  <si>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</si>
  <si>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</si>
  <si>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</si>
  <si>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</si>
  <si>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</si>
  <si>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</si>
  <si>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</si>
  <si>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</si>
  <si>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</si>
  <si>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</si>
  <si>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</si>
  <si>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</si>
  <si>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</si>
  <si>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</si>
  <si>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</si>
  <si>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</si>
  <si>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</si>
  <si>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</si>
  <si>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</si>
  <si>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</si>
  <si>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</si>
  <si>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</si>
  <si>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</si>
  <si>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</si>
  <si>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</si>
  <si>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</si>
  <si>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</si>
  <si>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</si>
  <si>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</si>
  <si>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</si>
  <si>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</si>
  <si>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</si>
  <si>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</si>
  <si>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</si>
  <si>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</si>
  <si>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</si>
  <si>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</si>
  <si>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</si>
  <si>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</si>
  <si>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</si>
  <si>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</si>
  <si>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</si>
  <si>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</si>
  <si>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</si>
  <si>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</si>
  <si>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</si>
  <si>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</si>
  <si>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</si>
  <si>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</si>
  <si>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</si>
  <si>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</si>
  <si>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</si>
  <si>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</si>
  <si>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</si>
  <si>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</si>
  <si>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</si>
  <si>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</si>
  <si>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</si>
  <si>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</si>
  <si>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</si>
  <si>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</si>
  <si>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</si>
  <si>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</si>
  <si>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</si>
  <si>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</si>
  <si>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</si>
  <si>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</si>
  <si>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</si>
  <si>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</si>
  <si>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</si>
  <si>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</si>
  <si>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</si>
  <si>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</si>
  <si>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</si>
  <si>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</si>
  <si>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</si>
  <si>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</si>
  <si>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</si>
  <si>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</si>
  <si>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</si>
  <si>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</si>
  <si>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</si>
  <si>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</si>
  <si>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</si>
  <si>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</si>
  <si>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</si>
  <si>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</si>
  <si>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</si>
  <si>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</si>
  <si>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</si>
  <si>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</si>
  <si>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</si>
  <si>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</si>
  <si>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</si>
  <si>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</si>
  <si>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</si>
  <si>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</si>
  <si>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</si>
  <si>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</si>
  <si>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</si>
  <si>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</si>
  <si>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</si>
  <si>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</si>
  <si>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</si>
  <si>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</si>
  <si>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</si>
  <si>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</si>
  <si>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</si>
  <si>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</si>
  <si>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</si>
  <si>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</si>
  <si>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</si>
  <si>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</si>
  <si>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</si>
  <si>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</si>
  <si>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</si>
  <si>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</si>
  <si>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</si>
  <si>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</si>
  <si>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</si>
  <si>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</si>
  <si>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</si>
  <si>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</si>
  <si>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</si>
  <si>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</si>
  <si>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</si>
  <si>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</si>
  <si>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</si>
  <si>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</si>
  <si>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</si>
  <si>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</si>
  <si>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</si>
  <si>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</si>
  <si>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</si>
  <si>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</si>
  <si>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</si>
  <si>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</si>
  <si>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</si>
  <si>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</si>
  <si>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</si>
  <si>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</si>
  <si>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</si>
  <si>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</si>
  <si>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</si>
  <si>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</si>
  <si>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</si>
  <si>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</si>
  <si>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</si>
  <si>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</si>
  <si>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</si>
  <si>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</si>
  <si>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</si>
  <si>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</si>
  <si>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</si>
  <si>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</si>
  <si>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</si>
  <si>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</si>
  <si>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</si>
  <si>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</si>
  <si>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</si>
  <si>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</si>
  <si>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</si>
  <si>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</si>
  <si>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</si>
  <si>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</si>
  <si>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</si>
  <si>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</si>
  <si>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</si>
  <si>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</si>
  <si>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</si>
  <si>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</si>
  <si>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</si>
  <si>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</si>
  <si>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</si>
  <si>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</si>
  <si>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</si>
  <si>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</si>
  <si>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</si>
  <si>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</si>
  <si>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</si>
  <si>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</si>
  <si>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</si>
  <si>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</si>
  <si>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</si>
  <si>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</si>
  <si>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</si>
  <si>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</si>
  <si>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</si>
  <si>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</si>
  <si>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</si>
  <si>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</si>
  <si>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</si>
  <si>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</si>
  <si>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</si>
  <si>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</si>
  <si>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</si>
  <si>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</si>
  <si>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</si>
  <si>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</si>
  <si>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</si>
  <si>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</si>
  <si>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</si>
  <si>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</si>
  <si>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</si>
  <si>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</si>
  <si>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</si>
  <si>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</si>
  <si>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</si>
  <si>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</si>
  <si>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</si>
  <si>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</si>
  <si>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</si>
  <si>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</si>
  <si>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</si>
  <si>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</si>
  <si>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</si>
  <si>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</si>
  <si>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</si>
  <si>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</si>
  <si>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</si>
  <si>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</si>
  <si>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</si>
  <si>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</si>
  <si>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</si>
  <si>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</si>
  <si>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</si>
  <si>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</si>
  <si>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</si>
  <si>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</si>
  <si>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</si>
  <si>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</si>
  <si>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</si>
  <si>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</si>
  <si>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</si>
  <si>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</si>
  <si>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</si>
  <si>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</si>
  <si>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</si>
  <si>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</si>
  <si>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</si>
  <si>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</si>
  <si>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</si>
  <si>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</si>
  <si>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</si>
  <si>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</si>
  <si>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</si>
  <si>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</si>
  <si>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</si>
  <si>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</si>
  <si>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</si>
  <si>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</si>
  <si>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</si>
  <si>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</si>
  <si>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</si>
  <si>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</si>
  <si>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</si>
  <si>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</si>
  <si>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</si>
  <si>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</si>
  <si>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</si>
  <si>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</si>
  <si>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</si>
  <si>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</si>
  <si>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</si>
  <si>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</si>
  <si>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</si>
  <si>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</si>
  <si>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</si>
  <si>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</si>
  <si>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</si>
  <si>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</si>
  <si>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</si>
  <si>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</si>
  <si>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</si>
  <si>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</si>
  <si>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</si>
  <si>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</si>
  <si>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</si>
  <si>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</si>
  <si>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</si>
  <si>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</si>
  <si>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</si>
  <si>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</si>
  <si>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</si>
  <si>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</si>
  <si>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</si>
  <si>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</si>
  <si>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</si>
  <si>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</si>
  <si>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</si>
  <si>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</si>
  <si>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</si>
  <si>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</si>
  <si>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</si>
  <si>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</si>
  <si>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</si>
  <si>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</si>
  <si>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</si>
  <si>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</si>
  <si>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</si>
  <si>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</si>
  <si>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</si>
  <si>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</si>
  <si>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</si>
  <si>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</si>
  <si>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</si>
  <si>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</si>
  <si>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</si>
  <si>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</si>
  <si>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</si>
  <si>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</si>
  <si>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</si>
  <si>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</si>
  <si>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</si>
  <si>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</si>
  <si>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</si>
  <si>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</si>
  <si>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</si>
  <si>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</si>
  <si>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</si>
  <si>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</si>
  <si>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</si>
  <si>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</si>
  <si>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</si>
  <si>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</si>
  <si>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</si>
  <si>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</si>
  <si>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</si>
  <si>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</si>
  <si>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</si>
  <si>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</si>
  <si>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</si>
  <si>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</si>
  <si>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</si>
  <si>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</si>
  <si>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</si>
  <si>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</si>
  <si>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</si>
  <si>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</si>
  <si>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</si>
  <si>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</si>
  <si>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</si>
  <si>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</si>
  <si>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</si>
  <si>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</si>
  <si>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</si>
  <si>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</si>
  <si>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</si>
  <si>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</si>
  <si>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</si>
  <si>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</si>
  <si>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</si>
  <si>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</si>
  <si>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</si>
  <si>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</si>
  <si>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</si>
  <si>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</si>
  <si>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</si>
  <si>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</si>
  <si>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</si>
  <si>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</si>
  <si>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</si>
  <si>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</si>
  <si>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</si>
  <si>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</si>
  <si>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</si>
  <si>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</si>
  <si>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</si>
  <si>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</si>
  <si>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</si>
  <si>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</si>
  <si>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</si>
  <si>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</si>
  <si>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</si>
  <si>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</si>
  <si>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</si>
  <si>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</si>
  <si>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</si>
  <si>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</si>
  <si>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</si>
  <si>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</si>
  <si>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</si>
  <si>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</si>
  <si>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</si>
  <si>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</si>
  <si>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</si>
  <si>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</si>
  <si>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</si>
  <si>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</si>
  <si>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</si>
  <si>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</si>
  <si>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</si>
  <si>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</si>
  <si>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</si>
  <si>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</si>
  <si>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</si>
  <si>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</si>
  <si>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</si>
  <si>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</si>
  <si>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</si>
  <si>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</si>
  <si>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</si>
  <si>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</si>
  <si>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</si>
  <si>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</si>
  <si>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</si>
  <si>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</si>
  <si>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</si>
  <si>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</si>
  <si>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</si>
  <si>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</si>
  <si>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</si>
  <si>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</si>
  <si>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</si>
  <si>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</si>
  <si>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</si>
  <si>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</si>
  <si>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</si>
  <si>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</si>
  <si>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</si>
  <si>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</si>
  <si>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</si>
  <si>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</si>
  <si>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</si>
  <si>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</si>
  <si>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</si>
  <si>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</si>
  <si>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</si>
  <si>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</si>
  <si>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</si>
  <si>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</si>
  <si>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</si>
  <si>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</si>
  <si>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</si>
  <si>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</si>
  <si>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</si>
  <si>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</si>
  <si>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</si>
  <si>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</si>
  <si>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</si>
  <si>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</si>
  <si>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</si>
  <si>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</si>
  <si>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</si>
  <si>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</si>
  <si>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</si>
  <si>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</si>
  <si>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</si>
  <si>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</si>
  <si>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</si>
  <si>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</si>
  <si>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</si>
  <si>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</si>
  <si>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</si>
  <si>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</si>
  <si>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</si>
  <si>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</si>
  <si>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</si>
  <si>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</si>
  <si>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</si>
  <si>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</si>
  <si>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</si>
  <si>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</si>
  <si>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</si>
  <si>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</si>
  <si>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</si>
  <si>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</si>
  <si>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</si>
  <si>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</si>
  <si>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</si>
  <si>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</si>
  <si>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</si>
  <si>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</si>
  <si>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</si>
  <si>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</si>
  <si>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</si>
  <si>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</si>
  <si>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</si>
  <si>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</si>
  <si>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</si>
  <si>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</si>
  <si>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</si>
  <si>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</si>
  <si>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</si>
  <si>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</si>
  <si>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</si>
  <si>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</si>
  <si>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</si>
  <si>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</si>
  <si>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</si>
  <si>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</si>
  <si>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</si>
  <si>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</si>
  <si>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</si>
  <si>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</si>
  <si>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</si>
  <si>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</si>
  <si>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</si>
  <si>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</si>
  <si>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</si>
  <si>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</si>
  <si>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</si>
  <si>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</si>
  <si>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</si>
  <si>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</si>
  <si>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</si>
  <si>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</si>
  <si>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</si>
  <si>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</si>
  <si>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</si>
  <si>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</si>
  <si>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</si>
  <si>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</si>
  <si>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</si>
  <si>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</si>
  <si>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</si>
  <si>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</si>
  <si>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</si>
  <si>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</si>
  <si>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</si>
  <si>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</si>
  <si>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</si>
  <si>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</si>
  <si>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</si>
  <si>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</si>
  <si>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</si>
  <si>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</si>
  <si>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</si>
  <si>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</si>
  <si>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</si>
  <si>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</si>
  <si>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</si>
  <si>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</si>
  <si>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</si>
  <si>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</si>
  <si>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</si>
  <si>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</si>
  <si>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</si>
  <si>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</si>
  <si>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</si>
  <si>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</si>
  <si>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</si>
  <si>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</si>
  <si>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</si>
  <si>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</si>
  <si>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</si>
  <si>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</si>
  <si>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</si>
  <si>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</si>
  <si>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</si>
  <si>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</si>
  <si>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</si>
  <si>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</si>
  <si>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</si>
  <si>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</si>
  <si>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</si>
  <si>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</si>
  <si>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</si>
  <si>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</si>
  <si>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</si>
  <si>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</si>
  <si>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</si>
  <si>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</si>
  <si>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</si>
  <si>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</si>
  <si>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</si>
  <si>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</si>
  <si>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</si>
  <si>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</si>
  <si>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</si>
  <si>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</si>
  <si>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</si>
  <si>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</si>
  <si>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</si>
  <si>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</si>
  <si>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</si>
  <si>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</si>
  <si>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</si>
  <si>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</si>
  <si>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</si>
  <si>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</si>
  <si>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</si>
  <si>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</si>
  <si>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</si>
  <si>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</si>
  <si>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</si>
  <si>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</si>
  <si>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</si>
  <si>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</si>
  <si>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</si>
  <si>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</si>
  <si>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</si>
  <si>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</si>
  <si>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</si>
  <si>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</si>
  <si>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</si>
  <si>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</si>
  <si>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</si>
  <si>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</si>
  <si>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</si>
  <si>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</si>
  <si>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</si>
  <si>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</si>
  <si>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</si>
  <si>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</si>
  <si>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</si>
  <si>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</si>
  <si>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</si>
  <si>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</si>
  <si>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</si>
  <si>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</si>
  <si>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</si>
  <si>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</si>
  <si>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</si>
  <si>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</si>
  <si>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</si>
  <si>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</si>
  <si>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</si>
  <si>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</si>
  <si>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</si>
  <si>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</si>
  <si>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</si>
  <si>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</si>
  <si>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</si>
  <si>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</si>
  <si>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</si>
  <si>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</si>
  <si>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</si>
  <si>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</si>
  <si>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</si>
  <si>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</si>
  <si>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</si>
  <si>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</si>
  <si>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</si>
  <si>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</si>
  <si>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</si>
  <si>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</si>
  <si>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</si>
  <si>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</si>
  <si>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</si>
  <si>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</si>
  <si>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</si>
  <si>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</si>
  <si>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</si>
  <si>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</si>
  <si>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</si>
  <si>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</si>
  <si>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</si>
  <si>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</si>
  <si>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</si>
  <si>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</si>
  <si>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</si>
  <si>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</si>
  <si>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</si>
  <si>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</si>
  <si>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</si>
  <si>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</si>
  <si>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</si>
  <si>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</si>
  <si>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</si>
  <si>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</si>
  <si>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</si>
  <si>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</si>
  <si>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</si>
  <si>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</si>
  <si>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</si>
  <si>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</si>
  <si>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</si>
  <si>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</si>
  <si>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</si>
  <si>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</si>
  <si>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</si>
  <si>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</si>
  <si>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</si>
  <si>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</si>
  <si>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</si>
  <si>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</si>
  <si>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</si>
  <si>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</si>
  <si>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</si>
  <si>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</si>
  <si>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</si>
  <si>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</si>
  <si>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</si>
  <si>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</si>
  <si>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</si>
  <si>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</si>
  <si>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</si>
  <si>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</si>
  <si>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</si>
  <si>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</si>
  <si>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</si>
  <si>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</si>
  <si>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</si>
  <si>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</si>
  <si>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</si>
  <si>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</si>
  <si>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</si>
  <si>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</si>
  <si>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</si>
  <si>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</si>
  <si>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</si>
  <si>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</si>
  <si>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</si>
  <si>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</si>
  <si>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</si>
  <si>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</si>
  <si>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</si>
  <si>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</si>
  <si>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</si>
  <si>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</si>
  <si>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</si>
  <si>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</si>
  <si>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</si>
  <si>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</si>
  <si>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</si>
  <si>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</si>
  <si>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</si>
  <si>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</si>
  <si>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</si>
  <si>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</si>
  <si>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</si>
  <si>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</si>
  <si>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</si>
  <si>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</si>
  <si>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</si>
  <si>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</si>
  <si>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</si>
  <si>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</si>
  <si>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</si>
  <si>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</si>
  <si>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</si>
  <si>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</si>
  <si>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</si>
  <si>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</si>
  <si>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</si>
  <si>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</si>
  <si>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</si>
  <si>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</si>
  <si>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</si>
  <si>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</si>
  <si>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</si>
  <si>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</si>
  <si>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</si>
  <si>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</si>
  <si>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</si>
  <si>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</si>
  <si>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</si>
  <si>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</si>
  <si>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</si>
  <si>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</si>
  <si>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</si>
  <si>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</si>
  <si>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</si>
  <si>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</si>
  <si>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</si>
  <si>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</si>
  <si>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</si>
  <si>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</si>
  <si>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</si>
  <si>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</si>
  <si>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</si>
  <si>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</si>
  <si>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</si>
  <si>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</si>
  <si>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</si>
  <si>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</si>
  <si>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</si>
  <si>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</si>
  <si>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</si>
  <si>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</si>
  <si>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</si>
  <si>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</si>
  <si>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</si>
  <si>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</si>
  <si>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</si>
  <si>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</si>
  <si>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</si>
  <si>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</si>
  <si>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</si>
  <si>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</si>
  <si>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</si>
  <si>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</si>
  <si>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</si>
  <si>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</si>
  <si>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</si>
  <si>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</si>
  <si>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</si>
  <si>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</si>
  <si>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</si>
  <si>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</si>
  <si>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</si>
  <si>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</si>
  <si>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</si>
  <si>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</si>
  <si>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</si>
  <si>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</si>
  <si>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</si>
  <si>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</si>
  <si>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</si>
  <si>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</si>
  <si>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</si>
  <si>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</si>
  <si>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</si>
  <si>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</si>
  <si>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</si>
  <si>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</si>
  <si>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</si>
  <si>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</si>
  <si>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</si>
  <si>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</si>
  <si>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</si>
  <si>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</si>
  <si>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</si>
  <si>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</si>
  <si>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</si>
  <si>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</si>
  <si>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</si>
  <si>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</si>
  <si>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</si>
  <si>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</si>
  <si>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</si>
  <si>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</si>
  <si>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</si>
  <si>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</si>
  <si>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</si>
  <si>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</si>
  <si>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</si>
  <si>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</si>
  <si>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</si>
  <si>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</si>
  <si>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</si>
  <si>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</si>
  <si>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</si>
  <si>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</si>
  <si>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</si>
  <si>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</si>
  <si>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</si>
  <si>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</si>
  <si>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</si>
  <si>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</si>
  <si>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</si>
  <si>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</si>
  <si>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</si>
  <si>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</si>
  <si>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</si>
  <si>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</si>
  <si>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</si>
  <si>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</si>
  <si>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</si>
  <si>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</si>
  <si>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</si>
  <si>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</si>
  <si>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</si>
  <si>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</si>
  <si>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</si>
  <si>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</si>
  <si>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</si>
  <si>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</si>
  <si>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</si>
  <si>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</si>
  <si>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</si>
  <si>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</si>
  <si>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</si>
  <si>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</si>
  <si>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</si>
  <si>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</si>
  <si>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</si>
  <si>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</si>
  <si>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</si>
  <si>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</si>
  <si>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</si>
  <si>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</si>
  <si>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</si>
  <si>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</si>
  <si>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</si>
  <si>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</si>
  <si>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</si>
  <si>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</si>
  <si>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</si>
  <si>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</si>
  <si>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</si>
  <si>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</si>
  <si>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</si>
  <si>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</si>
  <si>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</si>
  <si>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</si>
  <si>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</si>
  <si>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</si>
  <si>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</si>
  <si>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</si>
  <si>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</si>
  <si>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</si>
  <si>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</si>
  <si>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</si>
  <si>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</si>
  <si>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</si>
  <si>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</si>
  <si>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</si>
  <si>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</si>
  <si>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</si>
  <si>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</si>
  <si>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</si>
  <si>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</si>
  <si>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</si>
  <si>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</si>
  <si>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</si>
  <si>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</si>
  <si>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</si>
  <si>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</si>
  <si>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</si>
  <si>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</si>
  <si>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</si>
  <si>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</si>
  <si>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</si>
  <si>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</si>
  <si>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</si>
  <si>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</si>
  <si>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</si>
  <si>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</si>
  <si>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</si>
  <si>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</si>
  <si>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</si>
  <si>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</si>
  <si>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</si>
  <si>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</si>
  <si>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</si>
  <si>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</si>
  <si>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</si>
  <si>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</si>
  <si>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</si>
  <si>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</si>
  <si>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</si>
  <si>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</si>
  <si>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</si>
  <si>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</si>
  <si>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</si>
  <si>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</si>
  <si>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</si>
  <si>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</si>
  <si>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</si>
  <si>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</si>
  <si>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</si>
  <si>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</si>
  <si>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</si>
  <si>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</si>
  <si>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</si>
  <si>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</si>
  <si>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</si>
  <si>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</si>
  <si>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</si>
  <si>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</si>
  <si>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</si>
  <si>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</si>
  <si>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</si>
  <si>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</si>
  <si>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</si>
  <si>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</si>
  <si>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</si>
  <si>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</si>
  <si>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</si>
  <si>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</si>
  <si>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</si>
  <si>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</si>
  <si>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</si>
  <si>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</si>
  <si>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</si>
  <si>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</si>
  <si>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</si>
  <si>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</si>
  <si>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</si>
  <si>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</si>
  <si>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</si>
  <si>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</si>
  <si>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</si>
  <si>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</si>
  <si>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</si>
  <si>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</si>
  <si>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</si>
  <si>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</si>
  <si>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</si>
  <si>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</si>
  <si>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</si>
  <si>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</si>
  <si>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</si>
  <si>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</si>
  <si>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</si>
  <si>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</si>
  <si>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</si>
  <si>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</si>
  <si>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</si>
  <si>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</si>
  <si>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</si>
  <si>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</si>
  <si>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</si>
  <si>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</si>
  <si>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</si>
  <si>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</si>
  <si>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</si>
  <si>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</si>
  <si>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</si>
  <si>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</si>
  <si>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</si>
  <si>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</si>
  <si>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</si>
  <si>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</si>
  <si>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</si>
  <si>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</si>
  <si>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</si>
  <si>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</si>
  <si>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</si>
  <si>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</si>
  <si>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</si>
  <si>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</si>
  <si>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</si>
  <si>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</si>
  <si>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</si>
  <si>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</si>
  <si>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</si>
  <si>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</si>
  <si>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</si>
  <si>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</si>
  <si>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</si>
  <si>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</si>
  <si>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</si>
  <si>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</si>
  <si>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</si>
  <si>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</si>
  <si>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</si>
  <si>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</si>
  <si>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</si>
  <si>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</si>
  <si>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</si>
  <si>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</si>
  <si>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</si>
  <si>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</si>
  <si>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</si>
  <si>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</si>
  <si>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</si>
  <si>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</si>
  <si>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</si>
  <si>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</si>
  <si>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</si>
  <si>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</si>
  <si>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</si>
  <si>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</si>
  <si>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</si>
  <si>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</si>
  <si>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</si>
  <si>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</si>
  <si>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</si>
  <si>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</si>
  <si>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</si>
  <si>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</si>
  <si>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</si>
  <si>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</si>
  <si>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</si>
  <si>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</si>
  <si>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</si>
  <si>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</si>
  <si>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</si>
  <si>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</si>
  <si>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</si>
  <si>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</si>
  <si>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</si>
  <si>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</si>
  <si>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</si>
  <si>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</si>
  <si>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</si>
  <si>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</si>
  <si>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</si>
  <si>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</si>
  <si>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</si>
  <si>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</si>
  <si>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</si>
  <si>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</si>
  <si>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</si>
  <si>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</si>
  <si>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</si>
  <si>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</si>
  <si>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</si>
  <si>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</si>
  <si>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</si>
  <si>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</si>
  <si>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</si>
  <si>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</si>
  <si>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</si>
  <si>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</si>
  <si>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</si>
  <si>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</si>
  <si>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</si>
  <si>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</si>
  <si>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</si>
  <si>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</si>
  <si>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</si>
  <si>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</si>
  <si>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</si>
  <si>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</si>
  <si>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</si>
  <si>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</si>
  <si>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</si>
  <si>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</si>
  <si>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</si>
  <si>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</si>
  <si>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</si>
  <si>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</si>
  <si>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</si>
  <si>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</si>
  <si>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</si>
  <si>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</si>
  <si>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</si>
  <si>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</si>
  <si>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</si>
  <si>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</si>
  <si>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</si>
  <si>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</si>
  <si>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</si>
  <si>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</si>
  <si>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</si>
  <si>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</si>
  <si>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</si>
  <si>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</si>
  <si>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</si>
  <si>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</si>
  <si>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</si>
  <si>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</si>
  <si>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</si>
  <si>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</si>
  <si>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</si>
  <si>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</si>
  <si>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</si>
  <si>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</si>
  <si>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</si>
  <si>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</si>
  <si>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</si>
  <si>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</si>
  <si>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</si>
  <si>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</si>
  <si>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</si>
  <si>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</si>
  <si>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</si>
  <si>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</si>
  <si>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</si>
  <si>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</si>
  <si>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</si>
  <si>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</si>
  <si>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</si>
  <si>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</si>
  <si>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</si>
  <si>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</si>
  <si>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</si>
  <si>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</si>
  <si>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</si>
  <si>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</si>
  <si>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</si>
  <si>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</si>
  <si>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</si>
  <si>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</si>
  <si>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</si>
  <si>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</si>
  <si>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</si>
  <si>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</si>
  <si>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</si>
  <si>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</si>
  <si>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</si>
  <si>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</si>
  <si>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</si>
  <si>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</si>
  <si>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</si>
  <si>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</si>
  <si>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</si>
  <si>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</si>
  <si>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</si>
  <si>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</si>
  <si>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</si>
  <si>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</si>
  <si>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</si>
  <si>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</si>
  <si>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</si>
  <si>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</si>
  <si>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</si>
  <si>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</si>
  <si>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</si>
  <si>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</si>
  <si>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</si>
  <si>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</si>
  <si>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</si>
  <si>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</si>
  <si>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</si>
  <si>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</si>
  <si>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</si>
  <si>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</si>
  <si>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</si>
  <si>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</si>
  <si>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</si>
  <si>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</si>
  <si>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</si>
  <si>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</si>
  <si>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</si>
  <si>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</si>
  <si>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</si>
  <si>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</si>
  <si>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</si>
  <si>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</si>
  <si>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</si>
  <si>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</si>
  <si>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</si>
  <si>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</si>
  <si>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</si>
  <si>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</si>
  <si>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</si>
  <si>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</si>
  <si>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</si>
  <si>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</si>
  <si>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</si>
  <si>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</si>
  <si>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</si>
  <si>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</si>
  <si>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</si>
  <si>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</si>
  <si>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</si>
  <si>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</si>
  <si>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</si>
  <si>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</si>
  <si>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</si>
  <si>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</si>
  <si>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</si>
  <si>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</si>
  <si>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</si>
  <si>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</si>
  <si>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</si>
  <si>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</si>
  <si>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</si>
  <si>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</si>
  <si>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</si>
  <si>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</si>
  <si>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</si>
  <si>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</si>
  <si>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</si>
  <si>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</si>
  <si>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</si>
  <si>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</si>
  <si>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</si>
  <si>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</si>
  <si>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</si>
  <si>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</si>
  <si>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</si>
  <si>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</si>
  <si>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</si>
  <si>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</si>
  <si>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</si>
  <si>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</si>
  <si>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</si>
  <si>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</si>
  <si>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</si>
  <si>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</si>
  <si>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</si>
  <si>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</si>
  <si>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</si>
  <si>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</si>
  <si>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</si>
  <si>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</si>
  <si>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</si>
  <si>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</si>
  <si>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</si>
  <si>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</si>
  <si>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</si>
  <si>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</si>
  <si>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</si>
  <si>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</si>
  <si>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</si>
  <si>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</si>
  <si>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</si>
  <si>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</si>
  <si>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</si>
  <si>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</si>
  <si>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</si>
  <si>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</si>
  <si>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</si>
  <si>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</si>
  <si>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</si>
  <si>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</si>
  <si>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</si>
  <si>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</si>
  <si>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</si>
  <si>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</si>
  <si>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</si>
  <si>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</si>
  <si>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</si>
  <si>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</si>
  <si>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</si>
  <si>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</si>
  <si>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</si>
  <si>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</si>
  <si>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</si>
  <si>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</si>
  <si>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</si>
  <si>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</si>
  <si>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</si>
  <si>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</si>
  <si>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</si>
  <si>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</si>
  <si>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</si>
  <si>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</si>
  <si>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</si>
  <si>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</si>
  <si>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</si>
  <si>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</si>
  <si>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</si>
  <si>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</si>
  <si>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</si>
  <si>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</si>
  <si>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</si>
  <si>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</si>
  <si>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</si>
  <si>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</si>
  <si>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</si>
  <si>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</si>
  <si>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</si>
  <si>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</si>
  <si>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</si>
  <si>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</si>
  <si>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</si>
  <si>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</si>
  <si>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</si>
  <si>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</si>
  <si>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</si>
  <si>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</si>
  <si>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</si>
  <si>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</si>
  <si>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</si>
  <si>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</si>
  <si>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</si>
  <si>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</si>
  <si>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</si>
  <si>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</si>
  <si>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</si>
  <si>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</si>
  <si>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</si>
  <si>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</si>
  <si>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</si>
  <si>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</si>
  <si>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</si>
  <si>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</si>
  <si>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</si>
  <si>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</si>
  <si>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</si>
  <si>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</si>
  <si>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</si>
  <si>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</si>
  <si>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</si>
  <si>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</si>
  <si>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</si>
  <si>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</si>
  <si>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</si>
  <si>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</si>
  <si>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</si>
  <si>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</si>
  <si>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</si>
  <si>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</si>
  <si>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</si>
  <si>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</si>
  <si>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</si>
  <si>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</si>
  <si>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</si>
  <si>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</si>
  <si>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</si>
  <si>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</si>
  <si>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</si>
  <si>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</si>
  <si>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</si>
  <si>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</si>
  <si>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</si>
  <si>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</si>
  <si>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</si>
  <si>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</si>
  <si>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</si>
  <si>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</si>
  <si>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</si>
  <si>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</si>
  <si>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</si>
  <si>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</si>
  <si>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</si>
  <si>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</si>
  <si>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</si>
  <si>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</si>
  <si>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</si>
  <si>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</si>
  <si>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</si>
  <si>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</si>
  <si>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</si>
  <si>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</si>
  <si>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</si>
  <si>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</si>
  <si>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</si>
  <si>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</si>
  <si>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</si>
  <si>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</si>
  <si>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</si>
  <si>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</si>
  <si>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</si>
  <si>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</si>
  <si>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</si>
  <si>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</si>
  <si>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</si>
  <si>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</si>
  <si>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</si>
  <si>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</si>
  <si>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</si>
  <si>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</si>
  <si>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</si>
  <si>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</si>
  <si>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</si>
  <si>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</si>
  <si>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</si>
  <si>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</si>
  <si>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</si>
  <si>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</si>
  <si>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</si>
  <si>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</si>
  <si>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</si>
  <si>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</si>
  <si>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</si>
  <si>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</si>
  <si>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</si>
  <si>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</si>
  <si>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</si>
  <si>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</si>
  <si>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</si>
  <si>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</si>
  <si>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</si>
  <si>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</si>
  <si>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</si>
  <si>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</si>
  <si>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</si>
  <si>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</si>
  <si>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</si>
  <si>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</si>
  <si>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</si>
  <si>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</si>
  <si>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</si>
  <si>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</si>
  <si>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</si>
  <si>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</si>
  <si>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</si>
  <si>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</si>
  <si>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</si>
  <si>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</si>
  <si>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</si>
  <si>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</si>
  <si>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</si>
  <si>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</si>
  <si>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</si>
  <si>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</si>
  <si>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</si>
  <si>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</si>
  <si>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</si>
  <si>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</si>
  <si>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</si>
  <si>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</si>
  <si>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</si>
  <si>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</si>
  <si>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</si>
  <si>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</si>
  <si>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</si>
  <si>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</si>
  <si>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</si>
  <si>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</si>
  <si>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</si>
  <si>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</si>
  <si>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</si>
  <si>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</si>
  <si>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</si>
  <si>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</si>
  <si>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</si>
  <si>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</si>
  <si>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</si>
  <si>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</si>
  <si>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</si>
  <si>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</si>
  <si>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</si>
  <si>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</si>
  <si>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</si>
  <si>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</si>
  <si>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</si>
  <si>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</si>
  <si>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</si>
  <si>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</si>
  <si>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</si>
  <si>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</si>
  <si>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</si>
  <si>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</si>
  <si>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</si>
  <si>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</si>
  <si>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</si>
  <si>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</si>
  <si>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</si>
  <si>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</si>
  <si>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</si>
  <si>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</si>
  <si>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</si>
  <si>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</si>
  <si>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</si>
  <si>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</si>
  <si>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</si>
  <si>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</si>
  <si>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</si>
  <si>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</si>
  <si>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</si>
  <si>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</si>
  <si>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</si>
  <si>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</si>
  <si>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</si>
  <si>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</si>
  <si>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</si>
  <si>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</si>
  <si>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</si>
  <si>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</si>
  <si>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</si>
  <si>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</si>
  <si>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</si>
  <si>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</si>
  <si>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</si>
  <si>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</si>
  <si>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</si>
  <si>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</si>
  <si>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</si>
  <si>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</si>
  <si>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</si>
  <si>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</si>
  <si>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</si>
  <si>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</si>
  <si>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</si>
  <si>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</si>
  <si>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</si>
  <si>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</si>
  <si>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</si>
  <si>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</si>
  <si>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</si>
  <si>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</si>
  <si>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</si>
  <si>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</si>
  <si>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</si>
  <si>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</si>
  <si>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</si>
  <si>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</si>
  <si>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</si>
  <si>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</si>
  <si>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</si>
  <si>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</si>
  <si>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</si>
  <si>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</si>
  <si>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</si>
  <si>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</si>
  <si>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</si>
  <si>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</si>
  <si>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</si>
  <si>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</si>
  <si>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</si>
  <si>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</si>
  <si>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</si>
  <si>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</si>
  <si>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</si>
  <si>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</si>
  <si>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</si>
  <si>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</si>
  <si>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</si>
  <si>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</si>
  <si>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</si>
  <si>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</si>
  <si>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</si>
  <si>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</si>
  <si>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</si>
  <si>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</si>
  <si>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</si>
  <si>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</si>
  <si>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</si>
  <si>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</si>
  <si>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</si>
  <si>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</si>
  <si>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</si>
  <si>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</si>
  <si>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</si>
  <si>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</si>
  <si>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</si>
  <si>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</si>
  <si>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</si>
  <si>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</si>
  <si>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</si>
  <si>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</si>
  <si>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</si>
  <si>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</si>
  <si>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</si>
  <si>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</si>
  <si>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</si>
  <si>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</si>
  <si>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</si>
  <si>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</si>
  <si>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</si>
  <si>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</si>
  <si>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</si>
  <si>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</si>
  <si>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</si>
  <si>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</si>
  <si>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</si>
  <si>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</si>
  <si>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</si>
  <si>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</si>
  <si>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</si>
  <si>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</si>
  <si>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</si>
  <si>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</si>
  <si>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</si>
  <si>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</si>
  <si>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</si>
  <si>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</si>
  <si>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</si>
  <si>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</si>
  <si>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</si>
  <si>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</si>
  <si>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</si>
  <si>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</si>
  <si>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</si>
  <si>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</si>
  <si>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</si>
  <si>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</si>
  <si>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</si>
  <si>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</si>
  <si>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</si>
  <si>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</si>
  <si>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</si>
  <si>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</si>
  <si>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</si>
  <si>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</si>
  <si>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</si>
  <si>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</si>
  <si>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</si>
  <si>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</si>
  <si>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</si>
  <si>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</si>
  <si>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</si>
  <si>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</si>
  <si>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</si>
  <si>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</si>
  <si>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</si>
  <si>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</si>
  <si>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</si>
  <si>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</si>
  <si>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</si>
  <si>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</si>
  <si>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</si>
  <si>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</si>
  <si>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</si>
  <si>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</si>
  <si>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</si>
  <si>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</si>
  <si>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</si>
  <si>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</si>
  <si>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</si>
  <si>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</si>
  <si>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</si>
  <si>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</si>
  <si>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</si>
  <si>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</si>
  <si>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</si>
  <si>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</si>
  <si>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</si>
  <si>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</si>
  <si>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</si>
  <si>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</si>
  <si>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</si>
  <si>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</si>
  <si>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</si>
  <si>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</si>
  <si>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</si>
  <si>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</si>
  <si>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</si>
  <si>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</si>
  <si>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</si>
  <si>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</si>
  <si>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</si>
  <si>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</si>
  <si>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</si>
  <si>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</si>
  <si>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</si>
  <si>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</si>
  <si>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</si>
  <si>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</si>
  <si>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</si>
  <si>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</si>
  <si>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</si>
  <si>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</si>
  <si>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</si>
  <si>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</si>
  <si>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</si>
  <si>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</si>
  <si>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</si>
  <si>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</si>
  <si>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</si>
  <si>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</si>
  <si>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</si>
  <si>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</si>
  <si>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</si>
  <si>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</si>
  <si>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</si>
  <si>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</si>
  <si>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</si>
  <si>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</si>
  <si>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</si>
  <si>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</si>
  <si>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</si>
  <si>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</si>
  <si>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</si>
  <si>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</si>
  <si>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</si>
  <si>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</si>
  <si>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</si>
  <si>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</si>
  <si>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</si>
  <si>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</si>
  <si>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</si>
  <si>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</si>
  <si>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</si>
  <si>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</si>
  <si>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</si>
  <si>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</si>
  <si>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</si>
  <si>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</si>
  <si>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</si>
  <si>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</si>
  <si>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</si>
  <si>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</si>
  <si>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</si>
  <si>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</si>
  <si>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</si>
  <si>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</si>
  <si>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</si>
  <si>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</si>
  <si>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</si>
  <si>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</si>
  <si>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</si>
  <si>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</si>
  <si>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</si>
  <si>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</si>
  <si>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</si>
  <si>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</si>
  <si>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</si>
  <si>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</si>
  <si>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</si>
  <si>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</si>
  <si>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</si>
  <si>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</si>
  <si>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</si>
  <si>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</si>
  <si>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</si>
  <si>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</si>
  <si>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</si>
  <si>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</si>
  <si>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</si>
  <si>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</si>
  <si>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</si>
  <si>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</si>
  <si>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</si>
  <si>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</si>
  <si>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</si>
  <si>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</si>
  <si>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</si>
  <si>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</si>
  <si>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</si>
  <si>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</si>
  <si>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</si>
  <si>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</si>
  <si>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</si>
  <si>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</si>
  <si>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</si>
  <si>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</si>
  <si>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</si>
  <si>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</si>
  <si>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</si>
  <si>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</si>
  <si>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</si>
  <si>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</si>
  <si>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</si>
  <si>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</si>
  <si>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</si>
  <si>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</si>
  <si>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</si>
  <si>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</si>
  <si>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</si>
  <si>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</si>
  <si>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</si>
  <si>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</si>
  <si>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</si>
  <si>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</si>
  <si>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</si>
  <si>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</si>
  <si>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</si>
  <si>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</si>
  <si>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</si>
  <si>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</si>
  <si>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</si>
  <si>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</si>
  <si>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</si>
  <si>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</si>
  <si>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</si>
  <si>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</si>
  <si>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</si>
  <si>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</si>
  <si>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</si>
  <si>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</si>
  <si>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</si>
  <si>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</si>
  <si>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</si>
  <si>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</si>
  <si>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</si>
  <si>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</si>
  <si>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</si>
  <si>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</si>
  <si>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</si>
  <si>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</si>
  <si>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</si>
  <si>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</si>
  <si>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</si>
  <si>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</si>
  <si>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</si>
  <si>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</si>
  <si>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</si>
  <si>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</si>
  <si>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</si>
  <si>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</si>
  <si>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</si>
  <si>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</si>
  <si>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</si>
  <si>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</si>
  <si>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</si>
  <si>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</si>
  <si>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</si>
  <si>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</si>
  <si>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</si>
  <si>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</si>
  <si>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</si>
  <si>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</si>
  <si>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</si>
  <si>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</si>
  <si>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</si>
  <si>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</si>
  <si>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</si>
  <si>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</si>
  <si>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</si>
  <si>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</si>
  <si>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</si>
  <si>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</si>
  <si>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</si>
  <si>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</si>
  <si>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</si>
  <si>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</si>
  <si>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</si>
  <si>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</si>
  <si>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</si>
  <si>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</si>
  <si>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</si>
  <si>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</si>
  <si>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</si>
  <si>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</si>
  <si>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</si>
  <si>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</si>
  <si>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</si>
  <si>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</si>
  <si>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</si>
  <si>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</si>
  <si>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</si>
  <si>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</si>
  <si>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</si>
  <si>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</si>
  <si>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</si>
  <si>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</si>
  <si>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</si>
  <si>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</si>
  <si>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</si>
  <si>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</si>
  <si>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</si>
  <si>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</si>
  <si>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</si>
  <si>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</si>
  <si>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</si>
  <si>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</si>
  <si>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</si>
  <si>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</si>
  <si>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</si>
  <si>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</si>
  <si>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</si>
  <si>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</si>
  <si>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</si>
  <si>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</si>
  <si>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</si>
  <si>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</si>
  <si>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</si>
  <si>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</si>
  <si>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</si>
  <si>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</si>
  <si>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</si>
  <si>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</si>
  <si>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</si>
  <si>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</si>
  <si>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</si>
  <si>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</si>
  <si>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</si>
  <si>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</si>
  <si>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</si>
  <si>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</si>
  <si>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</si>
  <si>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</si>
  <si>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</si>
  <si>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</si>
  <si>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</si>
  <si>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</si>
  <si>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</si>
  <si>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</si>
  <si>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</si>
  <si>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</si>
  <si>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</si>
  <si>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</si>
  <si>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</si>
  <si>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</si>
  <si>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</si>
  <si>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</si>
  <si>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</si>
  <si>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</si>
  <si>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</si>
  <si>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</si>
  <si>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</si>
  <si>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</si>
  <si>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</si>
  <si>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</si>
  <si>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</si>
  <si>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</si>
  <si>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</si>
  <si>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</si>
  <si>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</si>
  <si>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</si>
  <si>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</si>
  <si>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</si>
  <si>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</si>
  <si>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</si>
  <si>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</si>
  <si>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</si>
  <si>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</si>
  <si>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</si>
  <si>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</si>
  <si>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</si>
  <si>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</si>
  <si>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</si>
  <si>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</si>
  <si>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</si>
  <si>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</si>
  <si>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</si>
  <si>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</si>
  <si>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</si>
  <si>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</si>
  <si>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</si>
  <si>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</si>
  <si>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</si>
  <si>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</si>
  <si>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</si>
  <si>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</si>
  <si>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</si>
  <si>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</si>
  <si>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</si>
  <si>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</si>
  <si>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</si>
  <si>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</si>
  <si>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</si>
  <si>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</si>
  <si>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</si>
  <si>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</si>
  <si>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</si>
  <si>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</si>
  <si>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</si>
  <si>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</si>
  <si>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</si>
  <si>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</si>
  <si>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</si>
  <si>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</si>
  <si>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</si>
  <si>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</si>
  <si>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</si>
  <si>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</si>
  <si>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</si>
  <si>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</si>
  <si>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</si>
  <si>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</si>
  <si>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</si>
  <si>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</si>
  <si>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</si>
  <si>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</si>
  <si>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</si>
  <si>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</si>
  <si>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</si>
  <si>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</si>
  <si>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</si>
  <si>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</si>
  <si>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</si>
  <si>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</si>
  <si>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</si>
  <si>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</si>
  <si>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</si>
  <si>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</si>
  <si>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</si>
  <si>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</si>
  <si>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</si>
  <si>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</si>
  <si>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</si>
  <si>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</si>
  <si>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</si>
  <si>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</si>
  <si>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</si>
  <si>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</si>
  <si>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</si>
  <si>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</si>
  <si>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</si>
  <si>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</si>
  <si>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</si>
  <si>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</si>
  <si>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</si>
  <si>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</si>
  <si>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</si>
  <si>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</si>
  <si>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</si>
  <si>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</si>
  <si>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</si>
  <si>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</si>
  <si>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</si>
  <si>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</si>
  <si>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</si>
  <si>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</si>
  <si>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</si>
  <si>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</si>
  <si>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</si>
  <si>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</si>
  <si>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</si>
  <si>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</si>
  <si>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</si>
  <si>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</si>
  <si>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</si>
  <si>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</si>
  <si>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</si>
  <si>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</si>
  <si>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</si>
  <si>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</si>
  <si>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</si>
  <si>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</si>
  <si>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</si>
  <si>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</si>
  <si>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</si>
  <si>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</si>
  <si>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</si>
  <si>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</si>
  <si>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</si>
  <si>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</si>
  <si>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</si>
  <si>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</si>
  <si>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</si>
  <si>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</si>
  <si>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</si>
  <si>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</si>
  <si>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</si>
  <si>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</si>
  <si>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</si>
  <si>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</si>
  <si>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</si>
  <si>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</si>
  <si>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</si>
  <si>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</si>
  <si>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</si>
  <si>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</si>
  <si>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</si>
  <si>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</si>
  <si>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</si>
  <si>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</si>
  <si>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</si>
  <si>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</si>
  <si>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</si>
  <si>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</si>
  <si>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</si>
  <si>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</si>
  <si>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</si>
  <si>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</si>
  <si>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</si>
  <si>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</si>
  <si>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</si>
  <si>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</si>
  <si>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</si>
  <si>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</si>
  <si>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</si>
  <si>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</si>
  <si>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</si>
  <si>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</si>
  <si>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</si>
  <si>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</si>
  <si>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</si>
  <si>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</si>
  <si>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</si>
  <si>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</si>
  <si>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</si>
  <si>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</si>
  <si>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</si>
  <si>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</si>
  <si>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</si>
  <si>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</si>
  <si>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</si>
  <si>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</si>
  <si>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</si>
  <si>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</si>
  <si>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</si>
  <si>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</si>
  <si>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</si>
  <si>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</si>
  <si>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</si>
  <si>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</si>
  <si>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</si>
  <si>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</si>
  <si>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</si>
  <si>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</si>
  <si>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</si>
  <si>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</si>
  <si>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</si>
  <si>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</si>
  <si>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</si>
  <si>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</si>
  <si>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</si>
  <si>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</si>
  <si>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</si>
  <si>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</si>
  <si>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</si>
  <si>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</si>
  <si>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</si>
  <si>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</si>
  <si>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</si>
  <si>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</si>
  <si>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</si>
  <si>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</si>
  <si>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</si>
  <si>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</si>
  <si>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</si>
  <si>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</si>
  <si>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</si>
  <si>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</si>
  <si>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</si>
  <si>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</si>
  <si>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</si>
  <si>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</si>
  <si>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</si>
  <si>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</si>
  <si>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</si>
  <si>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</si>
  <si>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</si>
  <si>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</si>
  <si>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</si>
  <si>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</si>
  <si>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</si>
  <si>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</si>
  <si>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</si>
  <si>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</si>
  <si>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</si>
  <si>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</si>
  <si>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</si>
  <si>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</si>
  <si>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</si>
  <si>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</si>
  <si>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</si>
  <si>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</si>
  <si>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</si>
  <si>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</si>
  <si>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</si>
  <si>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</si>
  <si>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</si>
  <si>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</si>
  <si>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</si>
  <si>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</si>
  <si>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</si>
  <si>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</si>
  <si>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</si>
  <si>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</si>
  <si>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</si>
  <si>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</si>
  <si>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</si>
  <si>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</si>
  <si>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</si>
  <si>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</si>
  <si>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</si>
  <si>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</si>
  <si>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</si>
  <si>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</si>
  <si>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</si>
  <si>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</si>
  <si>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</si>
  <si>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</si>
  <si>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</si>
  <si>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</si>
  <si>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</si>
  <si>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</si>
  <si>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</si>
  <si>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</si>
  <si>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</si>
  <si>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</si>
  <si>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</si>
  <si>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</si>
  <si>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</si>
  <si>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</si>
  <si>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</si>
  <si>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</si>
  <si>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</si>
  <si>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</si>
  <si>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</si>
  <si>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</si>
  <si>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</si>
  <si>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</si>
  <si>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</si>
  <si>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</si>
  <si>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</si>
  <si>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</si>
  <si>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</si>
  <si>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</si>
  <si>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</si>
  <si>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</si>
  <si>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</si>
  <si>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</si>
  <si>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</si>
  <si>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</si>
  <si>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</si>
  <si>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</si>
  <si>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</si>
  <si>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</si>
  <si>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</si>
  <si>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</si>
  <si>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</si>
  <si>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</si>
  <si>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</si>
  <si>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</si>
  <si>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</si>
  <si>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</si>
  <si>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</si>
  <si>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</si>
  <si>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</si>
  <si>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</si>
  <si>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</si>
  <si>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</si>
  <si>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</si>
  <si>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</si>
  <si>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</si>
  <si>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</si>
  <si>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</si>
  <si>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</si>
  <si>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</si>
  <si>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</si>
  <si>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</si>
  <si>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</si>
  <si>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</si>
  <si>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</si>
  <si>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</si>
  <si>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</si>
  <si>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</si>
  <si>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</si>
  <si>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</si>
  <si>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</si>
  <si>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</si>
  <si>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</si>
  <si>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</si>
  <si>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</si>
  <si>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</si>
  <si>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</si>
  <si>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</si>
  <si>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</si>
  <si>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</si>
  <si>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</si>
  <si>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</si>
  <si>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</si>
  <si>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</si>
  <si>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</si>
  <si>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</si>
  <si>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</si>
  <si>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</si>
  <si>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</si>
  <si>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</si>
  <si>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</si>
  <si>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</si>
  <si>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</si>
  <si>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</si>
  <si>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</si>
  <si>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</si>
  <si>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</si>
  <si>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</si>
  <si>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</si>
  <si>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</si>
  <si>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</si>
  <si>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</si>
  <si>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</si>
  <si>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</si>
  <si>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</si>
  <si>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</si>
  <si>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</si>
  <si>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</si>
  <si>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</si>
  <si>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</si>
  <si>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</si>
  <si>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</si>
  <si>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</si>
  <si>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</si>
  <si>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</si>
  <si>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</si>
  <si>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</si>
  <si>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</si>
  <si>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</si>
  <si>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</si>
  <si>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</si>
  <si>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</si>
  <si>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</si>
  <si>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</si>
  <si>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</si>
  <si>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</si>
  <si>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</si>
  <si>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</si>
  <si>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</si>
  <si>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</si>
  <si>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</si>
  <si>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</si>
  <si>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</si>
  <si>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</si>
  <si>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</si>
  <si>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</si>
  <si>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</si>
  <si>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</si>
  <si>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</si>
  <si>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</si>
  <si>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</si>
  <si>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</si>
  <si>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</si>
  <si>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</si>
  <si>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</si>
  <si>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</si>
  <si>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</si>
  <si>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</si>
  <si>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</si>
  <si>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</si>
  <si>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</si>
  <si>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</si>
  <si>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</si>
  <si>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</si>
  <si>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</si>
  <si>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</si>
  <si>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</si>
  <si>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</si>
  <si>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</si>
  <si>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</si>
  <si>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</si>
  <si>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</si>
  <si>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</si>
  <si>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</si>
  <si>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</si>
  <si>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</si>
  <si>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</si>
  <si>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</si>
  <si>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</si>
  <si>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</si>
  <si>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</si>
  <si>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</si>
  <si>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</si>
  <si>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</si>
  <si>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</si>
  <si>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</si>
  <si>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</si>
  <si>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</si>
  <si>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</si>
  <si>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</si>
  <si>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</si>
  <si>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</si>
  <si>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</si>
  <si>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</si>
  <si>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</si>
  <si>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</si>
  <si>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</si>
  <si>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</si>
  <si>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</si>
  <si>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</si>
  <si>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</si>
  <si>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</si>
  <si>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</si>
  <si>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</si>
  <si>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</si>
  <si>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</si>
  <si>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</si>
  <si>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</si>
  <si>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</si>
  <si>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</si>
  <si>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</si>
  <si>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</si>
  <si>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</si>
  <si>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</si>
  <si>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</si>
  <si>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</si>
  <si>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</si>
  <si>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</si>
  <si>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</si>
  <si>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</si>
  <si>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</si>
  <si>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</si>
  <si>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</si>
  <si>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</si>
  <si>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</si>
  <si>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</si>
  <si>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</si>
  <si>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</si>
  <si>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</si>
  <si>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</si>
  <si>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</si>
  <si>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</si>
  <si>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</si>
  <si>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</si>
  <si>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</si>
  <si>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</si>
  <si>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</si>
  <si>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</si>
  <si>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</si>
  <si>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</si>
  <si>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</si>
  <si>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</si>
  <si>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</si>
  <si>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</si>
  <si>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</si>
  <si>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</si>
  <si>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</si>
  <si>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</si>
  <si>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</si>
  <si>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</si>
  <si>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</si>
  <si>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</si>
  <si>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</si>
  <si>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</si>
  <si>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</si>
  <si>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</si>
  <si>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</si>
  <si>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</si>
  <si>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</si>
  <si>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</si>
  <si>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</si>
  <si>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</si>
  <si>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</si>
  <si>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</si>
  <si>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</si>
  <si>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</si>
  <si>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</si>
  <si>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</si>
  <si>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</si>
  <si>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</si>
  <si>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</si>
  <si>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</si>
  <si>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</si>
  <si>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</si>
  <si>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</si>
  <si>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</si>
  <si>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</si>
  <si>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</si>
  <si>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</si>
  <si>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</si>
  <si>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</si>
  <si>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</si>
  <si>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</si>
  <si>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</si>
  <si>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</si>
  <si>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</si>
  <si>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</si>
  <si>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</si>
  <si>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</si>
  <si>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</si>
  <si>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</si>
  <si>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</si>
  <si>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</si>
  <si>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</si>
  <si>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</si>
  <si>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</si>
  <si>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</si>
  <si>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</si>
  <si>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</si>
  <si>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</si>
  <si>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</si>
  <si>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</si>
  <si>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</si>
  <si>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</si>
  <si>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</si>
  <si>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</si>
  <si>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</si>
  <si>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</si>
  <si>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</si>
  <si>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</si>
  <si>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</si>
  <si>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</si>
  <si>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</si>
  <si>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</si>
  <si>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</si>
  <si>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</si>
  <si>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</si>
  <si>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</si>
  <si>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</si>
  <si>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</si>
  <si>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</si>
  <si>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</si>
  <si>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</si>
  <si>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</si>
  <si>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</si>
  <si>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</si>
  <si>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</si>
  <si>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</si>
  <si>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</si>
  <si>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</si>
  <si>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</si>
  <si>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</si>
  <si>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</si>
  <si>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</si>
  <si>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</si>
  <si>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</si>
  <si>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</si>
  <si>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</si>
  <si>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</si>
  <si>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</si>
  <si>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</si>
  <si>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</si>
  <si>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</si>
  <si>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</si>
  <si>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</si>
  <si>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</si>
  <si>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</si>
  <si>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</si>
  <si>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</si>
  <si>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</si>
  <si>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</si>
  <si>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</si>
  <si>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</si>
  <si>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</si>
  <si>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</si>
  <si>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</si>
  <si>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</si>
  <si>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</si>
  <si>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</si>
  <si>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</si>
  <si>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</si>
  <si>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</si>
  <si>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</si>
  <si>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</si>
  <si>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</si>
  <si>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</si>
  <si>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</si>
  <si>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</si>
  <si>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</si>
  <si>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</si>
  <si>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</si>
  <si>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</si>
  <si>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</si>
  <si>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</si>
  <si>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</si>
  <si>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</si>
  <si>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</si>
  <si>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</si>
  <si>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</si>
  <si>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</si>
  <si>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</si>
  <si>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</si>
  <si>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</si>
  <si>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</si>
  <si>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</si>
  <si>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</si>
  <si>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</si>
  <si>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</si>
  <si>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</si>
  <si>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</si>
  <si>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</si>
  <si>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</si>
  <si>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</si>
  <si>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</si>
  <si>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</si>
  <si>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</si>
  <si>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</si>
  <si>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</si>
  <si>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</si>
  <si>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</si>
  <si>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</si>
  <si>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</si>
  <si>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</si>
  <si>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</si>
  <si>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</si>
  <si>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</si>
  <si>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</si>
  <si>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</si>
  <si>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</si>
  <si>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</si>
  <si>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</si>
  <si>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</si>
  <si>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</si>
  <si>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</si>
  <si>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</si>
  <si>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</si>
  <si>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</si>
  <si>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</si>
  <si>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</si>
  <si>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</si>
  <si>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</si>
  <si>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</si>
  <si>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</si>
  <si>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</si>
  <si>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</si>
  <si>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</si>
  <si>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</si>
  <si>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</si>
  <si>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</si>
  <si>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</si>
  <si>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</si>
  <si>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</si>
  <si>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</si>
  <si>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</si>
  <si>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</si>
  <si>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</si>
  <si>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</si>
  <si>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</si>
  <si>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</si>
  <si>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</si>
  <si>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</si>
  <si>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</si>
  <si>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</si>
  <si>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</si>
  <si>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</si>
  <si>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</si>
  <si>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</si>
  <si>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</si>
  <si>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</si>
  <si>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</si>
  <si>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</si>
  <si>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</si>
  <si>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</si>
  <si>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</si>
  <si>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</si>
  <si>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</si>
  <si>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</si>
  <si>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</si>
  <si>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</si>
  <si>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</si>
  <si>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</si>
  <si>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</si>
  <si>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</si>
  <si>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</si>
  <si>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</si>
  <si>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</si>
  <si>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</si>
  <si>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</si>
  <si>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</si>
  <si>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</si>
  <si>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</si>
  <si>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</si>
  <si>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</si>
  <si>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</si>
  <si>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</si>
  <si>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</si>
  <si>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</si>
  <si>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</si>
  <si>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</si>
  <si>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</si>
  <si>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</si>
  <si>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</si>
  <si>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</si>
  <si>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</si>
  <si>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</si>
  <si>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</si>
  <si>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</si>
  <si>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</si>
  <si>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</si>
  <si>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</si>
  <si>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</si>
  <si>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</si>
  <si>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</si>
  <si>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</si>
  <si>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</si>
  <si>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</si>
  <si>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</si>
  <si>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</si>
  <si>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</si>
  <si>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</si>
  <si>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</si>
  <si>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</si>
  <si>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</si>
  <si>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</si>
  <si>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</si>
  <si>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</si>
  <si>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</si>
  <si>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</si>
  <si>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</si>
  <si>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</si>
  <si>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</si>
  <si>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</si>
  <si>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</si>
  <si>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</si>
  <si>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</si>
  <si>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</si>
  <si>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</si>
  <si>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</si>
  <si>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</si>
  <si>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</si>
  <si>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</si>
  <si>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</si>
  <si>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</si>
  <si>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</si>
  <si>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</si>
  <si>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</si>
  <si>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</si>
  <si>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</si>
  <si>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</si>
  <si>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</si>
  <si>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</si>
  <si>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</si>
  <si>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</si>
  <si>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</si>
  <si>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</si>
  <si>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</si>
  <si>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</si>
  <si>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</si>
  <si>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</si>
  <si>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</si>
  <si>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</si>
  <si>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</si>
  <si>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</si>
  <si>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</si>
  <si>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</si>
  <si>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</si>
  <si>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</si>
  <si>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</si>
  <si>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</si>
  <si>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</si>
  <si>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</si>
  <si>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</si>
  <si>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</si>
  <si>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</si>
  <si>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</si>
  <si>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</si>
  <si>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</si>
  <si>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</si>
  <si>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</si>
  <si>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</si>
  <si>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</si>
  <si>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</si>
  <si>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</si>
  <si>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</si>
  <si>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</si>
  <si>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</si>
  <si>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</si>
  <si>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</si>
  <si>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</si>
  <si>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</si>
  <si>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</si>
  <si>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</si>
  <si>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</si>
  <si>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</si>
  <si>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</si>
  <si>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</si>
  <si>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</si>
  <si>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</si>
  <si>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</si>
  <si>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</si>
  <si>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</si>
  <si>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</si>
  <si>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</si>
  <si>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</si>
  <si>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</si>
  <si>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</si>
  <si>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</si>
  <si>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</si>
  <si>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</si>
  <si>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</si>
  <si>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</si>
  <si>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</si>
  <si>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</si>
  <si>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</si>
  <si>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</si>
  <si>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</si>
  <si>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</si>
  <si>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</si>
  <si>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</si>
  <si>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</si>
  <si>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</si>
  <si>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</si>
  <si>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</si>
  <si>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</si>
  <si>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</si>
  <si>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</si>
  <si>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</si>
  <si>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</si>
  <si>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</si>
  <si>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</si>
  <si>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</si>
  <si>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</si>
  <si>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</si>
  <si>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</si>
  <si>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</si>
  <si>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</si>
  <si>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</si>
  <si>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</si>
  <si>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</si>
  <si>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</si>
  <si>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</si>
  <si>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</si>
  <si>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</si>
  <si>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</si>
  <si>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</si>
  <si>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</si>
  <si>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</si>
  <si>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</si>
  <si>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</si>
  <si>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</si>
  <si>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</si>
  <si>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</si>
  <si>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</si>
  <si>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</si>
  <si>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</si>
  <si>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</si>
  <si>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</si>
  <si>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</si>
  <si>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</si>
  <si>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</si>
  <si>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</si>
  <si>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</si>
  <si>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</si>
  <si>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</si>
  <si>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</si>
  <si>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</si>
  <si>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</si>
  <si>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</si>
  <si>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</si>
  <si>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</si>
  <si>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</si>
  <si>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</si>
  <si>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</si>
  <si>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</si>
  <si>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</si>
  <si>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</si>
  <si>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</si>
  <si>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</si>
  <si>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</si>
  <si>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</si>
  <si>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</si>
  <si>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</si>
  <si>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</si>
  <si>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</si>
  <si>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</si>
  <si>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</si>
  <si>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</si>
  <si>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</si>
  <si>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</si>
  <si>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</si>
  <si>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</si>
  <si>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</si>
  <si>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</si>
  <si>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</si>
  <si>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</si>
  <si>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</si>
  <si>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</si>
  <si>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</si>
  <si>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</si>
  <si>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</si>
  <si>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</si>
  <si>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</si>
  <si>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</si>
  <si>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</si>
  <si>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</si>
  <si>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</si>
  <si>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</si>
  <si>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</si>
  <si>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</si>
  <si>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</si>
  <si>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</si>
  <si>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</si>
  <si>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</si>
  <si>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</si>
  <si>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</si>
  <si>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</si>
  <si>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</si>
  <si>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</si>
  <si>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</si>
  <si>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</si>
  <si>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</si>
  <si>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</si>
  <si>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</si>
  <si>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</si>
  <si>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</si>
  <si>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</si>
  <si>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</si>
  <si>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</si>
  <si>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</si>
  <si>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</si>
  <si>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</si>
  <si>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</si>
  <si>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</si>
  <si>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</si>
  <si>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</si>
  <si>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</si>
  <si>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</si>
  <si>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</si>
  <si>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</si>
  <si>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</si>
  <si>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</si>
  <si>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</si>
  <si>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</si>
  <si>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</si>
  <si>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</si>
  <si>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</si>
  <si>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</si>
  <si>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</si>
  <si>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</si>
  <si>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</si>
  <si>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</si>
  <si>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</si>
  <si>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</si>
  <si>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</si>
  <si>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</si>
  <si>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</si>
  <si>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</si>
  <si>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</si>
  <si>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</si>
  <si>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</si>
  <si>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</si>
  <si>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</si>
  <si>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</si>
  <si>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</si>
  <si>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</si>
  <si>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</si>
  <si>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</si>
  <si>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</si>
  <si>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</si>
  <si>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</si>
  <si>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</si>
  <si>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</si>
  <si>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</si>
  <si>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</si>
  <si>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</si>
  <si>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</si>
  <si>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</si>
  <si>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</si>
  <si>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</si>
  <si>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</si>
  <si>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</si>
  <si>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</si>
  <si>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</si>
  <si>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</si>
  <si>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</si>
  <si>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</si>
  <si>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</si>
  <si>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</si>
  <si>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</si>
  <si>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</si>
  <si>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</si>
  <si>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</si>
  <si>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</si>
  <si>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</si>
  <si>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</si>
  <si>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</si>
  <si>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</si>
  <si>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</si>
  <si>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</si>
  <si>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</si>
  <si>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</si>
  <si>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</si>
  <si>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</si>
  <si>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</si>
  <si>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</si>
  <si>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</si>
  <si>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</si>
  <si>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</si>
  <si>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</si>
  <si>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</si>
  <si>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</si>
  <si>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</si>
  <si>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</si>
  <si>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</si>
  <si>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</si>
  <si>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</si>
  <si>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</si>
  <si>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</si>
  <si>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</si>
  <si>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</si>
  <si>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</si>
  <si>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</si>
  <si>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</si>
  <si>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</si>
  <si>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</si>
  <si>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</si>
  <si>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</si>
  <si>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</si>
  <si>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</si>
  <si>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</si>
  <si>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</si>
  <si>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</si>
  <si>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</si>
  <si>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</si>
  <si>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</si>
  <si>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</si>
  <si>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</si>
  <si>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</si>
  <si>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</si>
  <si>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</si>
  <si>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</si>
  <si>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</si>
  <si>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</si>
  <si>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</si>
  <si>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</si>
  <si>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</si>
  <si>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</si>
  <si>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</si>
  <si>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</si>
  <si>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</si>
  <si>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</si>
  <si>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</si>
  <si>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</si>
  <si>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</si>
  <si>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</si>
  <si>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</si>
  <si>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</si>
  <si>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</si>
  <si>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</si>
  <si>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</si>
  <si>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</si>
  <si>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</si>
  <si>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</si>
  <si>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</si>
  <si>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</si>
  <si>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</si>
  <si>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</si>
  <si>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</si>
  <si>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</si>
  <si>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</si>
  <si>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</si>
  <si>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</si>
  <si>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</si>
  <si>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</si>
  <si>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</si>
  <si>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</si>
  <si>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</si>
  <si>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</si>
  <si>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</si>
  <si>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</si>
  <si>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</si>
  <si>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</si>
  <si>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</si>
  <si>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</si>
  <si>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</si>
  <si>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</si>
  <si>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</si>
  <si>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</si>
  <si>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</si>
  <si>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</si>
  <si>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</si>
  <si>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</si>
  <si>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</si>
  <si>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</si>
  <si>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</si>
  <si>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</si>
  <si>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</si>
  <si>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</si>
  <si>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</si>
  <si>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</si>
  <si>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</si>
  <si>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</si>
  <si>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</si>
  <si>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</si>
  <si>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</si>
  <si>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</si>
  <si>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</si>
  <si>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</si>
  <si>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</si>
  <si>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</si>
  <si>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</si>
  <si>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</si>
  <si>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</si>
  <si>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</si>
  <si>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</si>
  <si>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</si>
  <si>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</si>
  <si>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</si>
  <si>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</si>
  <si>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</si>
  <si>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</si>
  <si>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</si>
  <si>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</si>
  <si>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</si>
  <si>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</si>
  <si>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</si>
  <si>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</si>
  <si>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</si>
  <si>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</si>
  <si>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</si>
  <si>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</si>
  <si>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</si>
  <si>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</si>
  <si>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</si>
  <si>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</si>
  <si>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</si>
  <si>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</si>
  <si>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</si>
  <si>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</si>
  <si>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</si>
  <si>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</si>
  <si>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</si>
  <si>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</si>
  <si>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</si>
  <si>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</si>
  <si>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</si>
  <si>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</si>
  <si>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</si>
  <si>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</si>
  <si>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</si>
  <si>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</si>
  <si>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</si>
  <si>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</si>
  <si>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</si>
  <si>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</si>
  <si>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</si>
  <si>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</si>
  <si>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</si>
  <si>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</si>
  <si>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</si>
  <si>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</si>
  <si>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</si>
  <si>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</si>
  <si>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</si>
  <si>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</si>
  <si>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</si>
  <si>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</si>
  <si>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</si>
  <si>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</si>
  <si>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</si>
  <si>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</si>
  <si>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</si>
  <si>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</si>
  <si>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</si>
  <si>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</si>
  <si>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</si>
  <si>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</si>
  <si>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</si>
  <si>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</si>
  <si>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</si>
  <si>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</si>
  <si>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</si>
  <si>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</si>
  <si>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</si>
  <si>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</si>
  <si>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</si>
  <si>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</si>
  <si>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</si>
  <si>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</si>
  <si>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</si>
  <si>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</si>
  <si>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</si>
  <si>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</si>
  <si>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</si>
  <si>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</si>
  <si>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</si>
  <si>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</si>
  <si>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</si>
  <si>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</si>
  <si>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</si>
  <si>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</si>
  <si>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</si>
  <si>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</si>
  <si>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</si>
  <si>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</si>
  <si>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</si>
  <si>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</si>
  <si>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</si>
  <si>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</si>
  <si>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</si>
  <si>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</si>
  <si>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</si>
  <si>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</si>
  <si>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</si>
  <si>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</si>
  <si>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</si>
  <si>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</si>
  <si>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</si>
  <si>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</si>
  <si>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</si>
  <si>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</si>
  <si>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</si>
  <si>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</si>
  <si>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</si>
  <si>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</si>
  <si>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</si>
  <si>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</si>
  <si>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</si>
  <si>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</si>
  <si>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</si>
  <si>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</si>
  <si>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</si>
  <si>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</si>
  <si>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</si>
  <si>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</si>
  <si>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</si>
  <si>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</si>
  <si>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</si>
  <si>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</si>
  <si>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</si>
  <si>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</si>
  <si>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</si>
  <si>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</si>
  <si>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</si>
  <si>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</si>
  <si>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</si>
  <si>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</si>
  <si>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</si>
  <si>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</si>
  <si>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</si>
  <si>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</si>
  <si>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</si>
  <si>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</si>
  <si>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</si>
  <si>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</si>
  <si>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</si>
  <si>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</si>
  <si>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</si>
  <si>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</si>
  <si>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</si>
  <si>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</si>
  <si>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</si>
  <si>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</si>
  <si>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</si>
  <si>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</si>
  <si>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</si>
  <si>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</si>
  <si>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</si>
  <si>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</si>
  <si>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</si>
  <si>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</si>
  <si>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</si>
  <si>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</si>
  <si>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</si>
  <si>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</si>
  <si>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</si>
  <si>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</si>
  <si>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</si>
  <si>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</si>
  <si>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</si>
  <si>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</si>
  <si>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</si>
  <si>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</si>
  <si>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</si>
  <si>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</si>
  <si>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</si>
  <si>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</si>
  <si>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</si>
  <si>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</si>
  <si>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</si>
  <si>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</si>
  <si>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</si>
  <si>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</si>
  <si>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</si>
  <si>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</si>
  <si>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</si>
  <si>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</si>
  <si>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</si>
  <si>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</si>
  <si>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</si>
  <si>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</si>
  <si>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</si>
  <si>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</si>
  <si>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</si>
  <si>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</si>
  <si>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</si>
  <si>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</si>
  <si>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</si>
  <si>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</si>
  <si>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</si>
  <si>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</si>
  <si>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</si>
  <si>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</si>
  <si>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</si>
  <si>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</si>
  <si>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</si>
  <si>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</si>
  <si>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</si>
  <si>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</si>
  <si>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</si>
  <si>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</si>
  <si>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</si>
  <si>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</si>
  <si>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</si>
  <si>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</si>
  <si>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</si>
  <si>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</si>
  <si>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</si>
  <si>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</si>
  <si>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</si>
  <si>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</si>
  <si>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</si>
  <si>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</si>
  <si>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</si>
  <si>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</si>
  <si>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</si>
  <si>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</si>
  <si>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</si>
  <si>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</si>
  <si>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</si>
  <si>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</si>
  <si>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</si>
  <si>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</si>
  <si>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</si>
  <si>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</si>
  <si>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</si>
  <si>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</si>
  <si>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</si>
  <si>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</si>
  <si>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</si>
  <si>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</si>
  <si>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</si>
  <si>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</si>
  <si>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</si>
  <si>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</si>
  <si>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</si>
  <si>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</si>
  <si>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</si>
  <si>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</si>
  <si>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</si>
  <si>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</si>
  <si>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</si>
  <si>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</si>
  <si>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</si>
  <si>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</si>
  <si>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</si>
  <si>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</si>
  <si>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</si>
  <si>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</si>
  <si>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</si>
  <si>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</si>
  <si>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</si>
  <si>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</si>
  <si>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</si>
  <si>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</si>
  <si>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</si>
  <si>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</si>
  <si>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</si>
  <si>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</si>
  <si>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</si>
  <si>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</si>
  <si>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</si>
  <si>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</si>
  <si>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</si>
  <si>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</si>
  <si>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</si>
  <si>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</si>
  <si>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</si>
  <si>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</si>
  <si>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</si>
  <si>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</si>
  <si>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</si>
  <si>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</si>
  <si>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</si>
  <si>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</si>
  <si>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</si>
  <si>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</si>
  <si>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</si>
  <si>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</si>
  <si>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</si>
  <si>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</si>
  <si>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</si>
  <si>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</si>
  <si>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</si>
  <si>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</si>
  <si>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</si>
  <si>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</si>
  <si>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</si>
  <si>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</si>
  <si>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</si>
  <si>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</si>
  <si>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</si>
  <si>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</si>
  <si>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</si>
  <si>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</si>
  <si>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</si>
  <si>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</si>
  <si>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</si>
  <si>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</si>
  <si>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</si>
  <si>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</si>
  <si>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</si>
  <si>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</si>
  <si>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</si>
  <si>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</si>
  <si>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</si>
  <si>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</si>
  <si>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</si>
  <si>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</si>
  <si>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</si>
  <si>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</si>
  <si>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</si>
  <si>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</si>
  <si>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</si>
  <si>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</si>
  <si>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</si>
  <si>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</si>
  <si>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</si>
  <si>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</si>
  <si>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</si>
  <si>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</si>
  <si>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</si>
  <si>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</si>
  <si>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</si>
  <si>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</si>
  <si>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</si>
  <si>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</si>
  <si>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</si>
  <si>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</si>
  <si>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</si>
  <si>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</si>
  <si>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</si>
  <si>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</si>
  <si>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</si>
  <si>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</si>
  <si>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</si>
  <si>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</si>
  <si>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</si>
  <si>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</si>
  <si>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</si>
  <si>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</si>
  <si>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</si>
  <si>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</si>
  <si>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</si>
  <si>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</si>
  <si>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</si>
  <si>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</si>
  <si>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</si>
  <si>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</si>
  <si>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</si>
  <si>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</si>
  <si>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</si>
  <si>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</si>
  <si>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</si>
  <si>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</si>
  <si>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</si>
  <si>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</si>
  <si>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</si>
  <si>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</si>
  <si>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</si>
  <si>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</si>
  <si>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</si>
  <si>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</si>
  <si>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</si>
  <si>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</si>
  <si>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</si>
  <si>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</si>
  <si>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</si>
  <si>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</si>
  <si>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</si>
  <si>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</si>
  <si>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</si>
  <si>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</si>
  <si>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</si>
  <si>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</si>
  <si>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</si>
  <si>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</si>
  <si>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</si>
  <si>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</si>
  <si>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</si>
  <si>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</si>
  <si>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</si>
  <si>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</si>
  <si>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</si>
  <si>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</si>
  <si>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</si>
  <si>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</si>
  <si>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</si>
  <si>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</si>
  <si>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</si>
  <si>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</si>
  <si>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</si>
  <si>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</si>
  <si>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</si>
  <si>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</si>
  <si>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</si>
  <si>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</si>
  <si>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</si>
  <si>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</si>
  <si>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</si>
  <si>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</si>
  <si>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</si>
  <si>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</si>
  <si>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</si>
  <si>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</si>
  <si>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</si>
  <si>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</si>
  <si>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</si>
  <si>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</si>
  <si>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</si>
  <si>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</si>
  <si>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</si>
  <si>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</si>
  <si>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</si>
  <si>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</si>
  <si>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</si>
  <si>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</si>
  <si>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</si>
  <si>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</si>
  <si>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</si>
  <si>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</si>
  <si>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</si>
  <si>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</si>
  <si>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</si>
  <si>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</si>
  <si>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</si>
  <si>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</si>
  <si>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</si>
  <si>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</si>
  <si>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</si>
  <si>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</si>
  <si>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</si>
  <si>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</si>
  <si>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</si>
  <si>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</si>
  <si>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</si>
  <si>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</si>
  <si>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</si>
  <si>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</si>
  <si>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</si>
  <si>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</si>
  <si>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</si>
  <si>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</si>
  <si>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</si>
  <si>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</si>
  <si>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</si>
  <si>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</si>
  <si>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</si>
  <si>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</si>
  <si>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</si>
  <si>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</si>
  <si>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</si>
  <si>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</si>
  <si>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</si>
  <si>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</si>
  <si>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</si>
  <si>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</si>
  <si>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</si>
  <si>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</si>
  <si>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</si>
  <si>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</si>
  <si>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</si>
  <si>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</si>
  <si>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</si>
  <si>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</si>
  <si>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</si>
  <si>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</si>
  <si>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</si>
  <si>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</si>
  <si>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</si>
  <si>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</si>
  <si>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</si>
  <si>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</si>
  <si>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</si>
  <si>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</si>
  <si>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</si>
  <si>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</si>
  <si>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</si>
  <si>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</si>
  <si>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</si>
  <si>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</si>
  <si>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</si>
  <si>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</si>
  <si>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</si>
  <si>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</si>
  <si>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</si>
  <si>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</si>
  <si>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</si>
  <si>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</si>
  <si>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</si>
  <si>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</si>
  <si>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</si>
  <si>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</si>
  <si>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</si>
  <si>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</si>
  <si>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</si>
  <si>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</si>
  <si>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</si>
  <si>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</si>
  <si>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</si>
  <si>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</si>
  <si>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</si>
  <si>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</si>
  <si>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</si>
  <si>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</si>
  <si>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</si>
  <si>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</si>
  <si>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</si>
  <si>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</si>
  <si>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</si>
  <si>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</si>
  <si>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</si>
  <si>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</si>
  <si>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</si>
  <si>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</si>
  <si>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</si>
  <si>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</si>
  <si>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</si>
  <si>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</si>
  <si>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</si>
  <si>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</si>
  <si>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</si>
  <si>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</si>
  <si>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</si>
  <si>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</si>
  <si>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</si>
  <si>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</si>
  <si>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</si>
  <si>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</si>
  <si>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</si>
  <si>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</si>
  <si>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</si>
  <si>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</si>
  <si>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</si>
  <si>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</si>
  <si>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</si>
  <si>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</si>
  <si>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</si>
  <si>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</si>
  <si>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</si>
  <si>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</si>
  <si>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</si>
  <si>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</si>
  <si>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</si>
  <si>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</si>
  <si>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</si>
  <si>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</si>
  <si>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</si>
  <si>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</si>
  <si>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</si>
  <si>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</si>
  <si>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</si>
  <si>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</si>
  <si>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</si>
  <si>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</si>
  <si>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</si>
  <si>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</si>
  <si>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</si>
  <si>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</si>
  <si>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</si>
  <si>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</si>
  <si>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</si>
  <si>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</si>
  <si>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</si>
  <si>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</si>
  <si>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</si>
  <si>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</si>
  <si>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</si>
  <si>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</si>
  <si>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</si>
  <si>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</si>
  <si>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</si>
  <si>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</si>
  <si>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</si>
  <si>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</si>
  <si>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</si>
  <si>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</si>
  <si>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</si>
  <si>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</si>
  <si>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</si>
  <si>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</si>
  <si>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</si>
  <si>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</si>
  <si>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</si>
  <si>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</si>
  <si>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</si>
  <si>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</si>
  <si>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</si>
  <si>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</si>
  <si>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</si>
  <si>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</si>
  <si>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</si>
  <si>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</si>
  <si>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</si>
  <si>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</si>
  <si>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</si>
  <si>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</si>
  <si>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</si>
  <si>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</si>
  <si>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</si>
  <si>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</si>
  <si>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</si>
  <si>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</si>
  <si>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</si>
  <si>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</si>
  <si>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</si>
  <si>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</si>
  <si>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</si>
  <si>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</si>
  <si>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</si>
  <si>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</si>
  <si>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</si>
  <si>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</si>
  <si>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</si>
  <si>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</si>
  <si>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</si>
  <si>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</si>
  <si>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</si>
  <si>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</si>
  <si>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</si>
  <si>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</si>
  <si>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</si>
  <si>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</si>
  <si>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</si>
  <si>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</si>
  <si>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</si>
  <si>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</si>
  <si>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</si>
  <si>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</si>
  <si>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</si>
  <si>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</si>
  <si>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</si>
  <si>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</si>
  <si>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</si>
  <si>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</si>
  <si>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</si>
  <si>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</si>
  <si>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</si>
  <si>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</si>
  <si>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</si>
  <si>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</si>
  <si>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</si>
  <si>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</si>
  <si>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</si>
  <si>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</si>
  <si>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</si>
  <si>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</si>
  <si>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</si>
  <si>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</si>
  <si>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</si>
  <si>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</si>
  <si>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</si>
  <si>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</si>
  <si>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</si>
  <si>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</si>
  <si>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</si>
  <si>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</si>
  <si>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</si>
  <si>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</si>
  <si>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</si>
  <si>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</si>
  <si>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</si>
  <si>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</si>
  <si>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</si>
  <si>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</si>
  <si>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</si>
  <si>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</si>
  <si>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</si>
  <si>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</si>
  <si>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</si>
  <si>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</si>
  <si>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</si>
  <si>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</si>
  <si>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</si>
  <si>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</si>
  <si>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</si>
  <si>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</si>
  <si>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</si>
  <si>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</si>
  <si>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</si>
  <si>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</si>
  <si>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</si>
  <si>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</si>
  <si>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</si>
  <si>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</si>
  <si>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</si>
  <si>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</si>
  <si>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</si>
  <si>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</si>
  <si>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</si>
  <si>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</si>
  <si>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</si>
  <si>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</si>
  <si>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</si>
  <si>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</si>
  <si>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</si>
  <si>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</si>
  <si>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</si>
  <si>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</si>
  <si>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</si>
  <si>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</si>
  <si>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</si>
  <si>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</si>
  <si>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</si>
  <si>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</si>
  <si>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</si>
  <si>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</si>
  <si>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</si>
  <si>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</si>
  <si>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</si>
  <si>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</si>
  <si>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</si>
  <si>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</si>
  <si>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</si>
  <si>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</si>
  <si>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</si>
  <si>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</si>
  <si>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</si>
  <si>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</si>
  <si>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</si>
  <si>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</si>
  <si>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</si>
  <si>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</si>
  <si>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</si>
  <si>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</si>
  <si>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</si>
  <si>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</si>
  <si>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</si>
  <si>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</si>
  <si>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</si>
  <si>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</si>
  <si>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</si>
  <si>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</si>
  <si>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</si>
  <si>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</si>
  <si>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</si>
  <si>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</si>
  <si>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</si>
  <si>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</si>
  <si>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</si>
  <si>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</si>
  <si>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</si>
  <si>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</si>
  <si>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</si>
  <si>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</si>
  <si>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</si>
  <si>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</si>
  <si>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</si>
  <si>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</si>
  <si>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</si>
  <si>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</si>
  <si>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</si>
  <si>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</si>
  <si>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</si>
  <si>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</si>
  <si>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</si>
  <si>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</si>
  <si>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</si>
  <si>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</si>
  <si>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</si>
  <si>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</si>
  <si>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</si>
  <si>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</si>
  <si>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</si>
  <si>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</si>
  <si>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</si>
  <si>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</si>
  <si>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</si>
  <si>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</si>
  <si>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</si>
  <si>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</si>
  <si>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</si>
  <si>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</si>
  <si>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</si>
  <si>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</si>
  <si>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</si>
  <si>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</si>
  <si>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</si>
  <si>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</si>
  <si>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</si>
  <si>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</si>
  <si>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</si>
  <si>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</si>
  <si>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</si>
  <si>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</si>
  <si>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</si>
  <si>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</si>
  <si>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</si>
  <si>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</si>
  <si>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</si>
  <si>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</si>
  <si>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</si>
  <si>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</si>
  <si>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</si>
  <si>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</si>
  <si>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</si>
  <si>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</si>
  <si>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</si>
  <si>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</si>
  <si>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</si>
  <si>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</si>
  <si>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</si>
  <si>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</si>
  <si>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</si>
  <si>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</si>
  <si>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</si>
  <si>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</si>
  <si>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</si>
  <si>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</si>
  <si>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</si>
  <si>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</si>
  <si>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</si>
  <si>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</si>
  <si>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</si>
  <si>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</si>
  <si>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</si>
  <si>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</si>
  <si>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</si>
  <si>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</si>
  <si>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</si>
  <si>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</si>
  <si>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</si>
  <si>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</si>
  <si>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</si>
  <si>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</si>
  <si>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</si>
  <si>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</si>
  <si>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</si>
  <si>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</si>
  <si>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</si>
  <si>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</si>
  <si>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</si>
  <si>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</si>
  <si>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</si>
  <si>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</si>
  <si>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</si>
  <si>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</si>
  <si>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</si>
  <si>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</si>
  <si>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</si>
  <si>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</si>
  <si>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</si>
  <si>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</si>
  <si>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</si>
  <si>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</si>
  <si>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</si>
  <si>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</si>
  <si>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</si>
  <si>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</si>
  <si>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</si>
  <si>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</si>
  <si>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</si>
  <si>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</si>
  <si>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</si>
  <si>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</si>
  <si>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</si>
  <si>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</si>
  <si>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</si>
  <si>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</si>
  <si>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</si>
  <si>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</si>
  <si>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</si>
  <si>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</si>
  <si>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</si>
  <si>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</si>
  <si>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</si>
  <si>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</si>
  <si>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</si>
  <si>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</si>
  <si>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</si>
  <si>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</si>
  <si>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</si>
  <si>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</si>
  <si>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</si>
  <si>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</si>
  <si>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</si>
  <si>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</si>
  <si>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</si>
  <si>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</si>
  <si>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</si>
  <si>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</si>
  <si>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</si>
  <si>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</si>
  <si>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</si>
  <si>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</si>
  <si>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</si>
  <si>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</si>
  <si>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</si>
  <si>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</si>
  <si>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</si>
  <si>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</si>
  <si>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</si>
  <si>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</si>
  <si>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</si>
  <si>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</si>
  <si>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</si>
  <si>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</si>
  <si>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</si>
  <si>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</si>
  <si>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</si>
  <si>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</si>
  <si>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</si>
  <si>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</si>
  <si>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</si>
  <si>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</si>
  <si>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</si>
  <si>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</si>
  <si>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</si>
  <si>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</si>
  <si>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</si>
  <si>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</si>
  <si>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</si>
  <si>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</si>
  <si>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</si>
  <si>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</si>
  <si>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</si>
  <si>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</si>
  <si>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</si>
  <si>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</si>
  <si>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</si>
  <si>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</si>
  <si>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</si>
  <si>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</si>
  <si>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</si>
  <si>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</si>
  <si>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</si>
  <si>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</si>
  <si>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</si>
  <si>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</si>
  <si>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</si>
  <si>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</si>
  <si>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</si>
  <si>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</si>
  <si>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</si>
  <si>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</si>
  <si>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</si>
  <si>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</si>
  <si>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</si>
  <si>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</si>
  <si>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</si>
  <si>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</si>
  <si>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</si>
  <si>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</si>
  <si>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</si>
  <si>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</si>
  <si>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</si>
  <si>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</si>
  <si>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</si>
  <si>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</si>
  <si>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</si>
  <si>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</si>
  <si>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</si>
  <si>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</si>
  <si>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</si>
  <si>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</si>
  <si>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</si>
  <si>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</si>
  <si>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</si>
  <si>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</si>
  <si>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</si>
  <si>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</si>
  <si>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</si>
  <si>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</si>
  <si>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</si>
  <si>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</si>
  <si>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</si>
  <si>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</si>
  <si>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</si>
  <si>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</si>
  <si>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</si>
  <si>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</si>
  <si>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</si>
  <si>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</si>
  <si>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</si>
  <si>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</si>
  <si>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</si>
  <si>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</si>
  <si>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</si>
  <si>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</si>
  <si>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</si>
  <si>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</si>
  <si>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</si>
  <si>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</si>
  <si>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</si>
  <si>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</si>
  <si>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</si>
  <si>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</si>
  <si>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</si>
  <si>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</si>
  <si>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</si>
  <si>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</si>
  <si>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</si>
  <si>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</si>
  <si>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</si>
  <si>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</si>
  <si>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</si>
  <si>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</si>
  <si>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</si>
  <si>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</si>
  <si>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</si>
  <si>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</si>
  <si>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</si>
  <si>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</si>
  <si>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</si>
  <si>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</si>
  <si>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</si>
  <si>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</si>
  <si>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</si>
  <si>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</si>
  <si>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</si>
  <si>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</si>
  <si>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</si>
  <si>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</si>
  <si>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</si>
  <si>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</si>
  <si>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</si>
  <si>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</si>
  <si>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</si>
  <si>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</si>
  <si>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</si>
  <si>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</si>
  <si>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</si>
  <si>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</si>
  <si>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</si>
  <si>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</si>
  <si>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</si>
  <si>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</si>
  <si>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</si>
  <si>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</si>
  <si>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</si>
  <si>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</si>
  <si>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</si>
  <si>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</si>
  <si>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</si>
  <si>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</si>
  <si>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</si>
  <si>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</si>
  <si>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</si>
  <si>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</si>
  <si>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</si>
  <si>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</si>
  <si>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</si>
  <si>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</si>
  <si>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</si>
  <si>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</si>
  <si>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</si>
  <si>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</si>
  <si>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</si>
  <si>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</si>
  <si>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</si>
  <si>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</si>
  <si>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</si>
  <si>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</si>
  <si>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</si>
  <si>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</si>
  <si>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</si>
  <si>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</si>
  <si>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</si>
  <si>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</si>
  <si>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</si>
  <si>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</si>
  <si>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</si>
  <si>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</si>
  <si>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</si>
  <si>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</si>
  <si>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</si>
  <si>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</si>
  <si>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</si>
  <si>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</si>
  <si>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</si>
  <si>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</si>
  <si>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</si>
  <si>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</si>
  <si>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</si>
  <si>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</si>
  <si>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</si>
  <si>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</si>
  <si>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</si>
  <si>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</si>
  <si>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</si>
  <si>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</si>
  <si>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</si>
  <si>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</si>
  <si>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</si>
  <si>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</si>
  <si>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</si>
  <si>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</si>
  <si>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</si>
  <si>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</si>
  <si>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</si>
  <si>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</si>
  <si>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</si>
  <si>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</si>
  <si>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</si>
  <si>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</si>
  <si>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</si>
  <si>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</si>
  <si>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</si>
  <si>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</si>
  <si>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</si>
  <si>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</si>
  <si>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</si>
  <si>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</si>
  <si>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</si>
  <si>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</si>
  <si>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</si>
  <si>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</si>
  <si>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</si>
  <si>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</si>
  <si>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</si>
  <si>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</si>
  <si>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</si>
  <si>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</si>
  <si>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</si>
  <si>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</si>
  <si>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</si>
  <si>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</si>
  <si>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</si>
  <si>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</si>
  <si>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</si>
  <si>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</si>
  <si>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</si>
  <si>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</si>
  <si>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</si>
  <si>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</si>
  <si>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</si>
  <si>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</si>
  <si>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</si>
  <si>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</si>
  <si>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</si>
  <si>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</si>
  <si>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</si>
  <si>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</si>
  <si>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</si>
  <si>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</si>
  <si>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</si>
  <si>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</si>
  <si>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</si>
  <si>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</si>
  <si>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</si>
  <si>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</si>
  <si>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</si>
  <si>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</si>
  <si>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</si>
  <si>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</si>
  <si>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</si>
  <si>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</si>
  <si>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</si>
  <si>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</si>
  <si>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</si>
  <si>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</si>
  <si>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</si>
  <si>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</si>
  <si>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</si>
  <si>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</si>
  <si>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</si>
  <si>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</si>
  <si>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</si>
  <si>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</si>
  <si>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</si>
  <si>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</si>
  <si>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</si>
  <si>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</si>
  <si>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</si>
  <si>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</si>
  <si>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</si>
  <si>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</si>
  <si>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</si>
  <si>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</si>
  <si>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</si>
  <si>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</si>
  <si>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</si>
  <si>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</si>
  <si>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</si>
  <si>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</si>
  <si>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</si>
  <si>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</si>
  <si>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</si>
  <si>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</si>
  <si>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</si>
  <si>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</si>
  <si>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</si>
  <si>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</si>
  <si>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</si>
  <si>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</si>
  <si>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</si>
  <si>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</si>
  <si>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</si>
  <si>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</si>
  <si>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</si>
  <si>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</si>
  <si>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</si>
  <si>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</si>
  <si>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</si>
  <si>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</si>
  <si>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</si>
  <si>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</si>
  <si>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</si>
  <si>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</si>
  <si>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</si>
  <si>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</si>
  <si>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</si>
  <si>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</si>
  <si>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</si>
  <si>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</si>
  <si>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</si>
  <si>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</si>
  <si>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</si>
  <si>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</si>
  <si>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</si>
  <si>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</si>
  <si>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</si>
  <si>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</si>
  <si>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</si>
  <si>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</si>
  <si>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</si>
  <si>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</si>
  <si>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</si>
  <si>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</si>
  <si>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</si>
  <si>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</si>
  <si>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</si>
  <si>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</si>
  <si>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</si>
  <si>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</si>
  <si>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</si>
  <si>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</si>
  <si>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</si>
  <si>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</si>
  <si>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</si>
  <si>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</si>
  <si>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</si>
  <si>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</si>
  <si>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</si>
  <si>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</si>
  <si>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</si>
  <si>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</si>
  <si>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</si>
  <si>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</si>
  <si>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</si>
  <si>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</si>
  <si>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</si>
  <si>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</si>
  <si>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</si>
  <si>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</si>
  <si>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</si>
  <si>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</si>
  <si>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</si>
  <si>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</si>
  <si>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</si>
  <si>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</si>
  <si>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</si>
  <si>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</si>
  <si>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</si>
  <si>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</si>
  <si>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</si>
  <si>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</si>
  <si>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</si>
  <si>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</si>
  <si>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</si>
  <si>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</si>
  <si>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</si>
  <si>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</si>
  <si>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</si>
  <si>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</si>
  <si>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</si>
  <si>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</si>
  <si>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</si>
  <si>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</si>
  <si>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</si>
  <si>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</si>
  <si>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</si>
  <si>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</si>
  <si>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</si>
  <si>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</si>
  <si>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</si>
  <si>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</si>
  <si>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</si>
  <si>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</si>
  <si>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</si>
  <si>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</si>
  <si>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</si>
  <si>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</si>
  <si>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</si>
  <si>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</si>
  <si>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</si>
  <si>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</si>
  <si>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</si>
  <si>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</si>
  <si>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</si>
  <si>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</si>
  <si>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</si>
  <si>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</si>
  <si>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</si>
  <si>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</si>
  <si>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</si>
  <si>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</si>
  <si>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</si>
  <si>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</si>
  <si>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</si>
  <si>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</si>
  <si>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</si>
  <si>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</si>
  <si>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</si>
  <si>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</si>
  <si>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</si>
  <si>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</si>
  <si>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</si>
  <si>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</si>
  <si>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</si>
  <si>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</si>
  <si>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</si>
  <si>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</si>
  <si>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</si>
  <si>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</si>
  <si>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</si>
  <si>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</si>
  <si>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</si>
  <si>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</si>
  <si>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</si>
  <si>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</si>
  <si>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</si>
  <si>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</si>
  <si>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</si>
  <si>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</si>
  <si>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</si>
  <si>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</si>
  <si>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</si>
  <si>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</si>
  <si>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</si>
  <si>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</si>
  <si>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</si>
  <si>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</si>
  <si>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</si>
  <si>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</si>
  <si>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</si>
  <si>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</si>
  <si>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</si>
  <si>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</si>
  <si>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</si>
  <si>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</si>
  <si>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</si>
  <si>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</si>
  <si>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</si>
  <si>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</si>
  <si>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</si>
  <si>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</si>
  <si>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</si>
  <si>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</si>
  <si>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</si>
  <si>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</si>
  <si>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</si>
  <si>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</si>
  <si>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</si>
  <si>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</si>
  <si>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</si>
  <si>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</si>
  <si>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</si>
  <si>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</si>
  <si>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</si>
  <si>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</si>
  <si>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</si>
  <si>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</si>
  <si>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</si>
  <si>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</si>
  <si>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</si>
  <si>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</si>
  <si>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</si>
  <si>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</si>
  <si>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</si>
  <si>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</si>
  <si>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</si>
  <si>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</si>
  <si>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</si>
  <si>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</si>
  <si>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</si>
  <si>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</si>
  <si>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</si>
  <si>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</si>
  <si>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</si>
  <si>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</si>
  <si>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</si>
  <si>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</si>
  <si>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</si>
  <si>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</si>
  <si>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</si>
  <si>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</si>
  <si>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</si>
  <si>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</si>
  <si>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</si>
  <si>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</si>
  <si>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</si>
  <si>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</si>
  <si>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</si>
  <si>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</si>
  <si>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</si>
  <si>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</si>
  <si>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</si>
  <si>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</si>
  <si>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</si>
  <si>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</si>
  <si>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</si>
  <si>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</si>
  <si>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</si>
  <si>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</si>
  <si>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</si>
  <si>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</si>
  <si>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</si>
  <si>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</si>
  <si>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</si>
  <si>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</si>
  <si>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</si>
  <si>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</si>
  <si>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</si>
  <si>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</si>
  <si>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</si>
  <si>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</si>
  <si>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</si>
  <si>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</si>
  <si>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</si>
  <si>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</si>
  <si>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</si>
  <si>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</si>
  <si>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</si>
  <si>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</si>
  <si>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</si>
  <si>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</si>
  <si>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</si>
  <si>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</si>
  <si>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</si>
  <si>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</si>
  <si>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</si>
  <si>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</si>
  <si>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</si>
  <si>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</si>
  <si>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</si>
  <si>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</si>
  <si>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</si>
  <si>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</si>
  <si>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</si>
  <si>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</si>
  <si>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</si>
  <si>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</si>
  <si>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</si>
  <si>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</si>
  <si>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</si>
  <si>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</si>
  <si>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</si>
  <si>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</si>
  <si>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</si>
  <si>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</si>
  <si>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</si>
  <si>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</si>
  <si>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</si>
  <si>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</si>
  <si>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</si>
  <si>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</si>
  <si>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</si>
  <si>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</si>
  <si>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</si>
  <si>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</si>
  <si>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</si>
  <si>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</si>
  <si>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</si>
  <si>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</si>
  <si>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</si>
  <si>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</si>
  <si>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</si>
  <si>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</si>
  <si>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</si>
  <si>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</si>
  <si>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</si>
  <si>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</si>
  <si>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</si>
  <si>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</si>
  <si>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</si>
  <si>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</si>
  <si>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</si>
  <si>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</si>
  <si>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</si>
  <si>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</si>
  <si>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</si>
  <si>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</si>
  <si>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</si>
  <si>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</si>
  <si>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</si>
  <si>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</si>
  <si>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</si>
  <si>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</si>
  <si>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</si>
  <si>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</si>
  <si>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</si>
  <si>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</si>
  <si>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</si>
  <si>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</si>
  <si>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</si>
  <si>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</si>
  <si>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</si>
  <si>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</si>
  <si>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</si>
  <si>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</si>
  <si>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</si>
  <si>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</si>
  <si>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</si>
  <si>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</si>
  <si>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</si>
  <si>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</si>
  <si>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</si>
  <si>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</si>
  <si>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</si>
  <si>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</si>
  <si>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</si>
  <si>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</si>
  <si>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</si>
  <si>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</si>
  <si>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</si>
  <si>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</si>
  <si>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</si>
  <si>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</si>
  <si>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</si>
  <si>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</si>
  <si>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</si>
  <si>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</si>
  <si>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</si>
  <si>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</si>
  <si>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</si>
  <si>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</si>
  <si>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</si>
  <si>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</si>
  <si>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</si>
  <si>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</si>
  <si>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</si>
  <si>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</si>
  <si>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</si>
  <si>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</si>
  <si>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</si>
  <si>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</si>
  <si>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</si>
  <si>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</si>
  <si>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</si>
  <si>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</si>
  <si>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</si>
  <si>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</si>
  <si>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</si>
  <si>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</si>
  <si>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</si>
  <si>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</si>
  <si>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</si>
  <si>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</si>
  <si>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</si>
  <si>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</si>
  <si>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</si>
  <si>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</si>
  <si>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</si>
  <si>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</si>
  <si>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</si>
  <si>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</si>
  <si>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</si>
  <si>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</si>
  <si>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</si>
  <si>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</si>
  <si>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</si>
  <si>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</si>
  <si>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</si>
  <si>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</si>
  <si>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</si>
  <si>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</si>
  <si>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</si>
  <si>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</si>
  <si>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</si>
  <si>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</si>
  <si>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</si>
  <si>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</si>
  <si>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</si>
  <si>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</si>
  <si>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</si>
  <si>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</si>
  <si>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</si>
  <si>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</si>
  <si>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</si>
  <si>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</si>
  <si>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</si>
  <si>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</si>
  <si>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</si>
  <si>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</si>
  <si>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</si>
  <si>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</si>
  <si>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</si>
  <si>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</si>
  <si>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</si>
  <si>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</si>
  <si>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</si>
  <si>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</si>
  <si>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</si>
  <si>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</si>
  <si>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</si>
  <si>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</si>
  <si>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</si>
  <si>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</si>
  <si>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</si>
  <si>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</si>
  <si>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</si>
  <si>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</si>
  <si>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</si>
  <si>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</si>
  <si>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</si>
  <si>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</si>
  <si>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</si>
  <si>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</si>
  <si>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</si>
  <si>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</si>
  <si>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</si>
  <si>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</si>
  <si>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</si>
  <si>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</si>
  <si>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</si>
  <si>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</si>
  <si>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</si>
  <si>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</si>
  <si>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</si>
  <si>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</si>
  <si>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</si>
  <si>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</si>
  <si>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</si>
  <si>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</si>
  <si>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</si>
  <si>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</si>
  <si>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</si>
  <si>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</si>
  <si>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</si>
  <si>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</si>
  <si>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</si>
  <si>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</si>
  <si>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</si>
  <si>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</si>
  <si>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</si>
  <si>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</si>
  <si>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</si>
  <si>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</si>
  <si>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</si>
  <si>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</si>
  <si>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</si>
  <si>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</si>
  <si>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</si>
  <si>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</si>
  <si>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</si>
  <si>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</si>
  <si>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</si>
  <si>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</si>
  <si>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</si>
  <si>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</si>
  <si>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</si>
  <si>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</si>
  <si>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</si>
  <si>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</si>
  <si>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</si>
  <si>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</si>
  <si>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</si>
  <si>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</si>
  <si>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</si>
  <si>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</si>
  <si>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</si>
  <si>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</si>
  <si>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</si>
  <si>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</si>
  <si>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</si>
  <si>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</si>
  <si>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</si>
  <si>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</si>
  <si>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</si>
  <si>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</si>
  <si>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</si>
  <si>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</si>
  <si>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</si>
  <si>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</si>
  <si>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</si>
  <si>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</si>
  <si>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</si>
  <si>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</si>
  <si>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</si>
  <si>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</si>
  <si>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</si>
  <si>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</si>
  <si>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</si>
  <si>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</si>
  <si>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</si>
  <si>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</si>
  <si>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</si>
  <si>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</si>
  <si>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</si>
  <si>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</si>
  <si>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</si>
  <si>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</si>
  <si>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</si>
  <si>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</si>
  <si>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</si>
  <si>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</si>
  <si>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</si>
  <si>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</si>
  <si>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</si>
  <si>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</si>
  <si>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</si>
  <si>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</si>
  <si>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</si>
  <si>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</si>
  <si>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</si>
  <si>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</si>
  <si>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</si>
  <si>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</si>
  <si>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</si>
  <si>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</si>
  <si>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</si>
  <si>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</si>
  <si>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</si>
  <si>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</si>
  <si>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</si>
  <si>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</si>
  <si>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</si>
  <si>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</si>
  <si>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</si>
  <si>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</si>
  <si>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</si>
  <si>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</si>
  <si>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</si>
  <si>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</si>
  <si>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</si>
  <si>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</si>
  <si>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</si>
  <si>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</si>
  <si>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</si>
  <si>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</si>
  <si>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</si>
  <si>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</si>
  <si>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</si>
  <si>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</si>
  <si>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</si>
  <si>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</si>
  <si>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</si>
  <si>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</si>
  <si>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</si>
  <si>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</si>
  <si>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</si>
  <si>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</si>
  <si>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</si>
  <si>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</si>
  <si>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</si>
  <si>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</si>
  <si>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</si>
  <si>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</si>
  <si>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</si>
  <si>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</si>
  <si>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</si>
  <si>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</si>
  <si>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</si>
  <si>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</si>
  <si>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</si>
  <si>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</si>
  <si>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</si>
  <si>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</si>
  <si>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</si>
  <si>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</si>
  <si>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</si>
  <si>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</si>
  <si>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</si>
  <si>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</si>
  <si>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</si>
  <si>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</si>
  <si>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</si>
  <si>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</si>
  <si>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</si>
  <si>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</si>
  <si>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</si>
  <si>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</si>
  <si>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</si>
  <si>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</si>
  <si>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</si>
  <si>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</si>
  <si>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</si>
  <si>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</si>
  <si>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</si>
  <si>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</si>
  <si>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</si>
  <si>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</si>
  <si>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</si>
  <si>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</si>
  <si>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</si>
  <si>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</si>
  <si>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</si>
  <si>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</si>
  <si>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</si>
  <si>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</si>
  <si>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</si>
  <si>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</si>
  <si>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</si>
  <si>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</si>
  <si>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</si>
  <si>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</si>
  <si>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</si>
  <si>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</si>
  <si>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</si>
  <si>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</si>
  <si>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</si>
  <si>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</si>
  <si>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</si>
  <si>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</si>
  <si>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</si>
  <si>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</si>
  <si>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</si>
  <si>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</si>
  <si>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</si>
  <si>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</si>
  <si>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</si>
  <si>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</si>
  <si>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</si>
  <si>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</si>
  <si>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</si>
  <si>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</si>
  <si>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</si>
  <si>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</si>
  <si>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</si>
  <si>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</si>
  <si>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</si>
  <si>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</si>
  <si>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</si>
  <si>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</si>
  <si>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</si>
  <si>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</si>
  <si>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</si>
  <si>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</si>
  <si>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</si>
  <si>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</si>
  <si>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</si>
  <si>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</si>
  <si>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</si>
  <si>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</si>
  <si>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</si>
  <si>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</si>
  <si>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</si>
  <si>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</si>
  <si>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</si>
  <si>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</si>
  <si>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</si>
  <si>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</si>
  <si>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</si>
  <si>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</si>
  <si>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</si>
  <si>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</si>
  <si>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</si>
  <si>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</si>
  <si>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</si>
  <si>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</si>
  <si>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</si>
  <si>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</si>
  <si>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</si>
  <si>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</si>
  <si>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</si>
  <si>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</si>
  <si>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</si>
  <si>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</si>
  <si>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</si>
  <si>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</si>
  <si>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</si>
  <si>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</si>
  <si>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</si>
  <si>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</si>
  <si>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</si>
  <si>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</si>
  <si>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</si>
  <si>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</si>
  <si>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</si>
  <si>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</si>
  <si>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</si>
  <si>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</si>
  <si>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</si>
  <si>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</si>
  <si>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</si>
  <si>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</si>
  <si>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</si>
  <si>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</si>
  <si>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</si>
  <si>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</si>
  <si>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</si>
  <si>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</si>
  <si>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</si>
  <si>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</si>
  <si>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</si>
  <si>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</si>
  <si>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</si>
  <si>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</si>
  <si>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</si>
  <si>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</si>
  <si>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</si>
  <si>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</si>
  <si>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</si>
  <si>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</si>
  <si>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</si>
  <si>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</si>
  <si>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</si>
  <si>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</si>
  <si>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</si>
  <si>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</si>
  <si>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</si>
  <si>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</si>
  <si>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</si>
  <si>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</si>
  <si>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</si>
  <si>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</si>
  <si>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</si>
  <si>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</si>
  <si>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</si>
  <si>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</si>
  <si>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</si>
  <si>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</si>
  <si>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</si>
  <si>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</si>
  <si>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</si>
  <si>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</si>
  <si>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</si>
  <si>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</si>
  <si>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</si>
  <si>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</si>
  <si>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</si>
  <si>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</si>
  <si>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</si>
  <si>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</si>
  <si>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</si>
  <si>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</si>
  <si>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</si>
  <si>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</si>
  <si>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</si>
  <si>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</si>
  <si>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</si>
  <si>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</si>
  <si>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</si>
  <si>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</si>
  <si>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</si>
  <si>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</si>
  <si>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</si>
  <si>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</si>
  <si>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</si>
  <si>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</si>
  <si>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</si>
  <si>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</si>
  <si>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</si>
  <si>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</si>
  <si>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</si>
  <si>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</si>
  <si>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</si>
  <si>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</si>
  <si>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</si>
  <si>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</si>
  <si>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</si>
  <si>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</si>
  <si>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</si>
  <si>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</si>
  <si>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</si>
  <si>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</si>
  <si>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</si>
  <si>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</si>
  <si>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</si>
  <si>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</si>
  <si>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</si>
  <si>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</si>
  <si>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</si>
  <si>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</si>
  <si>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</si>
  <si>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</si>
  <si>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</si>
  <si>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</si>
  <si>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</si>
  <si>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</si>
  <si>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</si>
  <si>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</si>
  <si>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</si>
  <si>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</si>
  <si>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</si>
  <si>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</si>
  <si>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</si>
  <si>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</si>
  <si>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</si>
  <si>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</si>
  <si>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</si>
  <si>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</si>
  <si>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</si>
  <si>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</si>
  <si>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</si>
  <si>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</si>
  <si>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</si>
  <si>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</si>
  <si>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</si>
  <si>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</si>
  <si>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</si>
  <si>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</si>
  <si>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</si>
  <si>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</si>
  <si>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</si>
  <si>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</si>
  <si>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</si>
  <si>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</si>
  <si>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</si>
  <si>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</si>
  <si>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</si>
  <si>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</si>
  <si>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</si>
  <si>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</si>
  <si>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</si>
  <si>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</si>
  <si>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</si>
  <si>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</si>
  <si>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</si>
  <si>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</si>
  <si>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</si>
  <si>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</si>
  <si>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</si>
  <si>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</si>
  <si>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</si>
  <si>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</si>
  <si>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</si>
  <si>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</si>
  <si>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</si>
  <si>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</si>
  <si>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</si>
  <si>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</si>
  <si>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</si>
  <si>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</si>
  <si>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</si>
  <si>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</si>
  <si>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</si>
  <si>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</si>
  <si>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</si>
  <si>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</si>
  <si>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</si>
  <si>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</si>
  <si>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</si>
  <si>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</si>
  <si>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</si>
  <si>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</si>
  <si>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</si>
  <si>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</si>
  <si>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</si>
  <si>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</si>
  <si>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</si>
  <si>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</si>
  <si>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</si>
  <si>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</si>
  <si>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</si>
  <si>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</si>
  <si>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</si>
  <si>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</si>
  <si>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</si>
  <si>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</si>
  <si>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</si>
  <si>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</si>
  <si>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</si>
  <si>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</si>
  <si>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</si>
  <si>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</si>
  <si>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</si>
  <si>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</si>
  <si>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</si>
  <si>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</si>
  <si>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</si>
  <si>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</si>
  <si>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</si>
  <si>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</si>
  <si>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</si>
  <si>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</si>
  <si>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</si>
  <si>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</si>
  <si>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</si>
  <si>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</si>
  <si>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</si>
  <si>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</si>
  <si>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</si>
  <si>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</si>
  <si>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</si>
  <si>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</si>
  <si>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</si>
  <si>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</si>
  <si>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</si>
  <si>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</si>
  <si>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</si>
  <si>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</si>
  <si>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</si>
  <si>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</si>
  <si>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</si>
  <si>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</si>
  <si>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</si>
  <si>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</si>
  <si>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</si>
  <si>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</si>
  <si>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</si>
  <si>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</si>
  <si>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</si>
  <si>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</si>
  <si>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</si>
  <si>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</si>
  <si>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</si>
  <si>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</si>
  <si>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</si>
  <si>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</si>
  <si>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</si>
  <si>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</si>
  <si>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</si>
  <si>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</si>
  <si>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</si>
  <si>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</si>
  <si>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</si>
  <si>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</si>
  <si>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</si>
  <si>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</si>
  <si>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</si>
  <si>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</si>
  <si>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</si>
  <si>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</si>
  <si>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</si>
  <si>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</si>
  <si>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</si>
  <si>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</si>
  <si>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</si>
  <si>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</si>
  <si>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</si>
  <si>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</si>
  <si>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</si>
  <si>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</si>
  <si>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</si>
  <si>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</si>
  <si>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</si>
  <si>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</si>
  <si>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</si>
  <si>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</si>
  <si>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</si>
  <si>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</si>
  <si>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</si>
  <si>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</si>
  <si>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</si>
  <si>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</si>
  <si>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</si>
  <si>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</si>
  <si>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</si>
  <si>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</si>
  <si>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</si>
  <si>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</si>
  <si>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</si>
  <si>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</si>
  <si>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</si>
  <si>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</si>
  <si>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</si>
  <si>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</si>
  <si>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</si>
  <si>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</si>
  <si>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</si>
  <si>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</si>
  <si>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</si>
  <si>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</si>
  <si>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</si>
  <si>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</si>
  <si>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</si>
  <si>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</si>
  <si>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</si>
  <si>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</si>
  <si>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</si>
  <si>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</si>
  <si>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</si>
  <si>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</si>
  <si>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</si>
  <si>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</si>
  <si>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</si>
  <si>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</si>
  <si>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</si>
  <si>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</si>
  <si>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</si>
  <si>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</si>
  <si>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</si>
  <si>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</si>
  <si>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</si>
  <si>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</si>
  <si>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</si>
  <si>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</si>
  <si>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</si>
  <si>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</si>
  <si>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</si>
  <si>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</si>
  <si>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</si>
  <si>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</si>
  <si>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</si>
  <si>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</si>
  <si>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</si>
  <si>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</si>
  <si>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</si>
  <si>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</si>
  <si>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</si>
  <si>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</si>
  <si>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</si>
  <si>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</si>
  <si>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</si>
  <si>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</si>
  <si>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</si>
  <si>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</si>
  <si>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</si>
  <si>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</si>
  <si>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</si>
  <si>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</si>
  <si>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</si>
  <si>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</si>
  <si>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</si>
  <si>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</si>
  <si>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</si>
  <si>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</si>
  <si>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</si>
  <si>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</si>
  <si>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</si>
  <si>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</si>
  <si>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</si>
  <si>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</si>
  <si>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</si>
  <si>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</si>
  <si>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</si>
  <si>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</si>
  <si>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</si>
  <si>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</si>
  <si>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</si>
  <si>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</si>
  <si>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</si>
  <si>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</si>
  <si>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</si>
  <si>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</si>
  <si>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</si>
  <si>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</si>
  <si>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</si>
  <si>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</si>
  <si>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</si>
  <si>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</si>
  <si>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</si>
  <si>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</si>
  <si>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</si>
  <si>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</si>
  <si>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</si>
  <si>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</si>
  <si>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</si>
  <si>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</si>
  <si>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</si>
  <si>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</si>
  <si>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</si>
  <si>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</si>
  <si>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</si>
  <si>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</si>
  <si>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</si>
  <si>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</si>
  <si>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</si>
  <si>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</si>
  <si>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</si>
  <si>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</si>
  <si>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</si>
  <si>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</si>
  <si>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</si>
  <si>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</si>
  <si>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</si>
  <si>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</si>
  <si>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</si>
  <si>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</si>
  <si>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</si>
  <si>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</si>
  <si>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</si>
  <si>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</si>
  <si>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</si>
  <si>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</si>
  <si>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</si>
  <si>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</si>
  <si>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</si>
  <si>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</si>
  <si>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</si>
  <si>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</si>
  <si>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</si>
  <si>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</si>
  <si>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</si>
  <si>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</si>
  <si>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</si>
  <si>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</si>
  <si>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</si>
  <si>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</si>
  <si>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</si>
  <si>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</si>
  <si>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</si>
  <si>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</si>
  <si>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</si>
  <si>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</si>
  <si>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</si>
  <si>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</si>
  <si>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</si>
  <si>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</si>
  <si>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</si>
  <si>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</si>
  <si>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</si>
  <si>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</si>
  <si>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</si>
  <si>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</si>
  <si>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</si>
  <si>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</si>
  <si>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</si>
  <si>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</si>
  <si>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</si>
  <si>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</si>
  <si>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</si>
  <si>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</si>
  <si>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</si>
  <si>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</si>
  <si>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</si>
  <si>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</si>
  <si>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</si>
  <si>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</si>
  <si>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</si>
  <si>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</si>
  <si>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</si>
  <si>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</si>
  <si>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</si>
  <si>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</si>
  <si>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</si>
  <si>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</si>
  <si>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</si>
  <si>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</si>
  <si>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</si>
  <si>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</si>
  <si>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</si>
  <si>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</si>
  <si>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</si>
  <si>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</si>
  <si>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</si>
  <si>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</si>
  <si>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</si>
  <si>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</si>
  <si>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</si>
  <si>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</si>
  <si>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</si>
  <si>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</si>
  <si>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</si>
  <si>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</si>
  <si>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</si>
  <si>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</si>
  <si>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</si>
  <si>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</si>
  <si>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</si>
  <si>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</si>
  <si>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</si>
  <si>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</si>
  <si>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</si>
  <si>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</si>
  <si>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</si>
  <si>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</si>
  <si>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</si>
  <si>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</si>
  <si>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</si>
  <si>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</si>
  <si>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</si>
  <si>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</si>
  <si>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</si>
  <si>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</si>
  <si>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</si>
  <si>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</si>
  <si>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</si>
  <si>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</si>
  <si>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</si>
  <si>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</si>
  <si>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</si>
  <si>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</si>
  <si>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</si>
  <si>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</si>
  <si>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</si>
  <si>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</si>
  <si>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</si>
  <si>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</si>
  <si>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</si>
  <si>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</si>
  <si>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</si>
  <si>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</si>
  <si>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</si>
  <si>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</si>
  <si>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</si>
  <si>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</si>
  <si>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</si>
  <si>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</si>
  <si>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</si>
  <si>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</si>
  <si>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</si>
  <si>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</si>
  <si>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</si>
  <si>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</si>
  <si>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</si>
  <si>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</si>
  <si>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</si>
  <si>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</si>
  <si>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</si>
  <si>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</si>
  <si>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</si>
  <si>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</si>
  <si>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</si>
  <si>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</si>
  <si>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</si>
  <si>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</si>
  <si>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</si>
  <si>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</si>
  <si>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</si>
  <si>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</si>
  <si>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</si>
  <si>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</si>
  <si>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</si>
  <si>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</si>
  <si>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</si>
  <si>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</si>
  <si>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</si>
  <si>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</si>
  <si>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</si>
  <si>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</si>
  <si>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</si>
  <si>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</si>
  <si>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</si>
  <si>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</si>
  <si>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</si>
  <si>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</si>
  <si>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</si>
  <si>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</si>
  <si>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</si>
  <si>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</si>
  <si>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</si>
  <si>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</si>
  <si>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</si>
  <si>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</si>
  <si>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</si>
  <si>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</si>
  <si>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</si>
  <si>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</si>
  <si>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</si>
  <si>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</si>
  <si>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</si>
  <si>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</si>
  <si>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</si>
  <si>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</si>
  <si>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</si>
  <si>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</si>
  <si>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</si>
  <si>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</si>
  <si>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</si>
  <si>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</si>
  <si>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</si>
  <si>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</si>
  <si>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</si>
  <si>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</si>
  <si>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</si>
  <si>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</si>
  <si>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</si>
  <si>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</si>
  <si>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</si>
  <si>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</si>
  <si>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</si>
  <si>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</si>
  <si>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</si>
  <si>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</si>
  <si>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</si>
  <si>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</si>
  <si>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</si>
  <si>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</si>
  <si>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</si>
  <si>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</si>
  <si>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</si>
  <si>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</si>
  <si>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</si>
  <si>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</si>
  <si>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</si>
  <si>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</si>
  <si>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</si>
  <si>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</si>
  <si>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</si>
  <si>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</si>
  <si>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</si>
  <si>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</si>
  <si>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</si>
  <si>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</si>
  <si>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</si>
  <si>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</si>
  <si>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</si>
  <si>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</si>
  <si>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</si>
  <si>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</si>
  <si>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</si>
  <si>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</si>
  <si>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</si>
  <si>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</si>
  <si>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</si>
  <si>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</si>
  <si>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</si>
  <si>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</si>
  <si>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</si>
  <si>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</si>
  <si>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</si>
  <si>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</si>
  <si>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</si>
  <si>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</si>
  <si>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</si>
  <si>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</si>
  <si>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</si>
  <si>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</si>
  <si>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</si>
  <si>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</si>
  <si>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</si>
  <si>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</si>
  <si>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</si>
  <si>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</si>
  <si>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</si>
  <si>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</si>
  <si>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</si>
  <si>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</si>
  <si>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</si>
  <si>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</si>
  <si>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</si>
  <si>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</si>
  <si>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</si>
  <si>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</si>
  <si>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</si>
  <si>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</si>
  <si>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</si>
  <si>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</si>
  <si>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</si>
  <si>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</si>
  <si>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</si>
  <si>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</si>
  <si>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</si>
  <si>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</si>
  <si>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</si>
  <si>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</si>
  <si>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</si>
  <si>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</si>
  <si>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</si>
  <si>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</si>
  <si>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</si>
  <si>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</si>
  <si>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</si>
  <si>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</si>
  <si>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</si>
  <si>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</si>
  <si>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</si>
  <si>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</si>
  <si>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</si>
  <si>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</si>
  <si>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</si>
  <si>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</si>
  <si>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</si>
  <si>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</si>
  <si>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</si>
  <si>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</si>
  <si>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</si>
  <si>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</si>
  <si>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</si>
  <si>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</si>
  <si>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</si>
  <si>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</si>
  <si>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</si>
  <si>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</si>
  <si>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</si>
  <si>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</si>
  <si>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</si>
  <si>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</si>
  <si>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</si>
  <si>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</si>
  <si>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</si>
  <si>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</si>
  <si>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</si>
  <si>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</si>
  <si>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</si>
  <si>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</si>
  <si>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</si>
  <si>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</si>
  <si>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</si>
  <si>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</si>
  <si>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</si>
  <si>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</si>
  <si>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</si>
  <si>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</si>
  <si>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</si>
  <si>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</si>
  <si>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</si>
  <si>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</si>
  <si>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</si>
  <si>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</si>
  <si>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</si>
  <si>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</si>
  <si>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</si>
  <si>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</si>
  <si>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</si>
  <si>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</si>
  <si>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</si>
  <si>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</si>
  <si>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</si>
  <si>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</si>
  <si>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</si>
  <si>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</si>
  <si>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</si>
  <si>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</si>
  <si>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</si>
  <si>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</si>
  <si>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</si>
  <si>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</si>
  <si>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</si>
  <si>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</si>
  <si>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</si>
  <si>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</si>
  <si>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</si>
  <si>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</si>
  <si>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</si>
  <si>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</si>
  <si>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</si>
  <si>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</si>
  <si>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</si>
  <si>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</si>
  <si>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</si>
  <si>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</si>
  <si>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</si>
  <si>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</si>
  <si>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</si>
  <si>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</si>
  <si>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</si>
  <si>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</si>
  <si>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</si>
  <si>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</si>
  <si>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</si>
  <si>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</si>
  <si>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</si>
  <si>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</si>
  <si>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</si>
  <si>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</si>
  <si>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</si>
  <si>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</si>
  <si>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</si>
  <si>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</si>
  <si>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</si>
  <si>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</si>
  <si>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</si>
  <si>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</si>
  <si>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</si>
  <si>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</si>
  <si>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</si>
  <si>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</si>
  <si>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</si>
  <si>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</si>
  <si>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</si>
  <si>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</si>
  <si>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</si>
  <si>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</si>
  <si>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</si>
  <si>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</si>
  <si>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</si>
  <si>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</si>
  <si>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</si>
  <si>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</si>
  <si>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</si>
  <si>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</si>
  <si>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</si>
  <si>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</si>
  <si>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</si>
  <si>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</si>
  <si>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</si>
  <si>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</si>
  <si>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</si>
  <si>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</si>
  <si>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</si>
  <si>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</si>
  <si>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</si>
  <si>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</si>
  <si>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</si>
  <si>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</si>
  <si>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</si>
  <si>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</si>
  <si>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</si>
  <si>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</si>
  <si>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</si>
  <si>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</si>
  <si>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</si>
  <si>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</si>
  <si>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</si>
  <si>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</si>
  <si>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</si>
  <si>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</si>
  <si>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</si>
  <si>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</si>
  <si>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</si>
  <si>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</si>
  <si>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</si>
  <si>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</si>
  <si>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</si>
  <si>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</si>
  <si>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</si>
  <si>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</si>
  <si>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</si>
  <si>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</si>
  <si>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</si>
  <si>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</si>
  <si>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</si>
  <si>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</si>
  <si>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</si>
  <si>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</si>
  <si>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</si>
  <si>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</si>
  <si>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</si>
  <si>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</si>
  <si>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</si>
  <si>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</si>
  <si>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</si>
  <si>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</si>
  <si>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</si>
  <si>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</si>
  <si>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</si>
  <si>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</si>
  <si>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</si>
  <si>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</si>
  <si>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</si>
  <si>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</si>
  <si>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</si>
  <si>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</si>
  <si>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</si>
  <si>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</si>
  <si>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</si>
  <si>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</si>
  <si>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</si>
  <si>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</si>
  <si>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</si>
  <si>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</si>
  <si>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</si>
  <si>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</si>
  <si>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</si>
  <si>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</si>
  <si>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</si>
  <si>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</si>
  <si>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</si>
  <si>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</si>
  <si>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</si>
  <si>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</si>
  <si>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</si>
  <si>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</si>
  <si>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</si>
  <si>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</si>
  <si>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</si>
  <si>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</si>
  <si>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</si>
  <si>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</si>
  <si>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</si>
  <si>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</si>
  <si>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</si>
  <si>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</si>
  <si>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</si>
  <si>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</si>
  <si>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</si>
  <si>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</si>
  <si>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</si>
  <si>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</si>
  <si>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</si>
  <si>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</si>
  <si>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</si>
  <si>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</si>
  <si>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</si>
  <si>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</si>
  <si>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</si>
  <si>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</si>
  <si>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</si>
  <si>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</si>
  <si>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</si>
  <si>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</si>
  <si>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</si>
  <si>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</si>
  <si>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</si>
  <si>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</si>
  <si>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</si>
  <si>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</si>
  <si>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</si>
  <si>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</si>
  <si>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</si>
  <si>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</si>
  <si>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</si>
  <si>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</si>
  <si>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</si>
  <si>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</si>
  <si>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</si>
  <si>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</si>
  <si>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</si>
  <si>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</si>
  <si>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</si>
  <si>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</si>
  <si>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</si>
  <si>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</si>
  <si>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</si>
  <si>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</si>
  <si>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</si>
  <si>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</si>
  <si>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</si>
  <si>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</si>
  <si>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</si>
  <si>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</si>
  <si>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</si>
  <si>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</si>
  <si>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</si>
  <si>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</si>
  <si>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</si>
  <si>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</si>
  <si>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</si>
  <si>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</si>
  <si>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</si>
  <si>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</si>
  <si>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</si>
  <si>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</si>
  <si>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</si>
  <si>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</si>
  <si>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</si>
  <si>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</si>
  <si>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</si>
  <si>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</si>
  <si>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</si>
  <si>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</si>
  <si>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</si>
  <si>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</si>
  <si>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</si>
  <si>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</si>
  <si>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</si>
  <si>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</si>
  <si>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</si>
  <si>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</si>
  <si>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</si>
  <si>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</si>
  <si>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</si>
  <si>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</si>
  <si>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</si>
  <si>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</si>
  <si>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</si>
  <si>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</si>
  <si>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</si>
  <si>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</si>
  <si>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</si>
  <si>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</si>
  <si>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</si>
  <si>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</si>
  <si>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</si>
  <si>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</si>
  <si>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</si>
  <si>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</si>
  <si>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</si>
  <si>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</si>
  <si>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</si>
  <si>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</si>
  <si>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</si>
  <si>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</si>
  <si>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</si>
  <si>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</si>
  <si>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</si>
  <si>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</si>
  <si>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</si>
  <si>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</si>
  <si>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</si>
  <si>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</si>
  <si>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</si>
  <si>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</si>
  <si>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</si>
  <si>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</si>
  <si>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</si>
  <si>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</si>
  <si>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</si>
  <si>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</si>
  <si>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</si>
  <si>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</si>
  <si>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</si>
  <si>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</si>
  <si>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</si>
  <si>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</si>
  <si>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</si>
  <si>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</si>
  <si>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</si>
  <si>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</si>
  <si>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</si>
  <si>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</si>
  <si>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</si>
  <si>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</si>
  <si>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</si>
  <si>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</si>
  <si>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</si>
  <si>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</si>
  <si>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</si>
  <si>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</si>
  <si>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</si>
  <si>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</si>
  <si>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</si>
  <si>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</si>
  <si>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</si>
  <si>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</si>
  <si>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</si>
  <si>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</si>
  <si>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</si>
  <si>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</si>
  <si>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</si>
  <si>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</si>
  <si>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</si>
  <si>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</si>
  <si>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</si>
  <si>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</si>
  <si>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</si>
  <si>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</si>
  <si>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</si>
  <si>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</si>
  <si>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</si>
  <si>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</si>
  <si>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</si>
  <si>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</si>
  <si>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</si>
  <si>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</si>
  <si>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</si>
  <si>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</si>
  <si>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</si>
  <si>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</si>
  <si>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</si>
  <si>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</si>
  <si>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</si>
  <si>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</si>
  <si>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</si>
  <si>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</si>
  <si>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</si>
  <si>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</si>
  <si>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</si>
  <si>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</si>
  <si>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</si>
  <si>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</si>
  <si>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</si>
  <si>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</si>
  <si>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</si>
  <si>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</si>
  <si>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</si>
  <si>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</si>
  <si>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</si>
  <si>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</si>
  <si>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</si>
  <si>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</si>
  <si>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</si>
  <si>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</si>
  <si>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</si>
  <si>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</si>
  <si>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</si>
  <si>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</si>
  <si>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</si>
  <si>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</si>
  <si>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</si>
  <si>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</si>
  <si>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</si>
  <si>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</si>
  <si>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</si>
  <si>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</si>
  <si>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</si>
  <si>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</si>
  <si>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</si>
  <si>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</si>
  <si>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</si>
  <si>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</si>
  <si>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</si>
  <si>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</si>
  <si>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</si>
  <si>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</si>
  <si>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</si>
  <si>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</si>
  <si>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</si>
  <si>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</si>
  <si>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</si>
  <si>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</si>
  <si>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</si>
  <si>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</si>
  <si>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</si>
  <si>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</si>
  <si>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</si>
  <si>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</si>
  <si>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</si>
  <si>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</si>
  <si>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</si>
  <si>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</si>
  <si>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</si>
  <si>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</si>
  <si>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</si>
  <si>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</si>
  <si>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</si>
  <si>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</si>
  <si>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</si>
  <si>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</si>
  <si>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</si>
  <si>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</si>
  <si>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</si>
  <si>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</si>
  <si>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</si>
  <si>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</si>
  <si>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</si>
  <si>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</si>
  <si>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</si>
  <si>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</si>
  <si>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</si>
  <si>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</si>
  <si>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</si>
  <si>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</si>
  <si>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</si>
  <si>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</si>
  <si>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</si>
  <si>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</si>
  <si>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</si>
  <si>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</si>
  <si>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</si>
  <si>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</si>
  <si>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</si>
  <si>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</si>
  <si>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</si>
  <si>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</si>
  <si>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</si>
  <si>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</si>
  <si>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</si>
  <si>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</si>
  <si>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</si>
  <si>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</si>
  <si>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</si>
  <si>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</si>
  <si>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</si>
  <si>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</si>
  <si>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</si>
  <si>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</si>
  <si>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</si>
  <si>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</si>
  <si>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</si>
  <si>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</si>
  <si>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</si>
  <si>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</si>
  <si>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</si>
  <si>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</si>
  <si>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</si>
  <si>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</si>
  <si>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</si>
  <si>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</si>
  <si>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</si>
  <si>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</si>
  <si>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</si>
  <si>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</si>
  <si>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</si>
  <si>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</si>
  <si>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</si>
  <si>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</si>
  <si>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</si>
  <si>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</si>
  <si>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</si>
  <si>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</si>
  <si>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</si>
  <si>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</si>
  <si>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</si>
  <si>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</si>
  <si>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</si>
  <si>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</si>
  <si>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</si>
  <si>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</si>
  <si>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</si>
  <si>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</si>
  <si>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</si>
  <si>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</si>
  <si>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</si>
  <si>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</si>
  <si>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</si>
  <si>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</si>
  <si>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</si>
  <si>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</si>
  <si>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</si>
  <si>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</si>
  <si>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</si>
  <si>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</si>
  <si>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</si>
  <si>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</si>
  <si>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</si>
  <si>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</si>
  <si>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</si>
  <si>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</si>
  <si>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</si>
  <si>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</si>
  <si>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</si>
  <si>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</si>
  <si>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</si>
  <si>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</si>
  <si>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</si>
  <si>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</si>
  <si>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</si>
  <si>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</si>
  <si>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</si>
  <si>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</si>
  <si>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</si>
  <si>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</si>
  <si>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</si>
  <si>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</si>
  <si>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</si>
  <si>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</si>
  <si>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</si>
  <si>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</si>
  <si>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</si>
  <si>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</si>
  <si>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</si>
  <si>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</si>
  <si>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</si>
  <si>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</si>
  <si>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</si>
  <si>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</si>
  <si>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</si>
  <si>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</si>
  <si>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</si>
  <si>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</si>
  <si>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</si>
  <si>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</si>
  <si>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</si>
  <si>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</si>
  <si>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</si>
  <si>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</si>
  <si>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</si>
  <si>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</si>
  <si>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</si>
  <si>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</si>
  <si>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</si>
  <si>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</si>
  <si>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</si>
  <si>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</si>
  <si>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</si>
  <si>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</si>
  <si>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</si>
  <si>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</si>
  <si>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</si>
  <si>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</si>
  <si>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</si>
  <si>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</si>
  <si>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</si>
  <si>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</si>
  <si>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</si>
  <si>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</si>
  <si>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</si>
  <si>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</si>
  <si>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</si>
  <si>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</si>
  <si>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</si>
  <si>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</si>
  <si>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</si>
  <si>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</si>
  <si>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</si>
  <si>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</si>
  <si>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</si>
  <si>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</si>
  <si>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</si>
  <si>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</si>
  <si>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</si>
  <si>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</si>
  <si>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</si>
  <si>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</si>
  <si>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</si>
  <si>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</si>
  <si>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</si>
  <si>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</si>
  <si>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</si>
  <si>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</si>
  <si>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</si>
  <si>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</si>
  <si>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</si>
  <si>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</si>
  <si>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</si>
  <si>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</si>
  <si>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</si>
  <si>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</si>
  <si>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</si>
  <si>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</si>
  <si>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</si>
  <si>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</si>
  <si>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</si>
  <si>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</si>
  <si>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</si>
  <si>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</si>
  <si>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</si>
  <si>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</si>
  <si>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</si>
  <si>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</si>
  <si>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</si>
  <si>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</si>
  <si>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</si>
  <si>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</si>
  <si>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</si>
  <si>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</si>
  <si>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</si>
  <si>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</si>
  <si>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</si>
  <si>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</si>
  <si>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</si>
  <si>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</si>
  <si>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</si>
  <si>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</si>
  <si>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</si>
  <si>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</si>
  <si>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</si>
  <si>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</si>
  <si>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</si>
  <si>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</si>
  <si>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</si>
  <si>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</si>
  <si>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</si>
  <si>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</si>
  <si>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</si>
  <si>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</si>
  <si>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</si>
  <si>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</si>
  <si>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</si>
  <si>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</si>
  <si>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</si>
  <si>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</si>
  <si>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</si>
  <si>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</si>
  <si>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</si>
  <si>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</si>
  <si>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</si>
  <si>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</si>
  <si>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</si>
  <si>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</si>
  <si>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</si>
  <si>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</si>
  <si>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</si>
  <si>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</si>
  <si>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</si>
  <si>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</si>
  <si>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</si>
  <si>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</si>
  <si>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</si>
  <si>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</si>
  <si>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</si>
  <si>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</si>
  <si>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</si>
  <si>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</si>
  <si>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</si>
  <si>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</si>
  <si>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</si>
  <si>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</si>
  <si>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</si>
  <si>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</si>
  <si>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</si>
  <si>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</si>
  <si>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</si>
  <si>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</si>
  <si>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</si>
  <si>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</si>
  <si>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</si>
  <si>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</si>
  <si>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</si>
  <si>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</si>
  <si>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</si>
  <si>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</si>
  <si>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</si>
  <si>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</si>
  <si>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</si>
  <si>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</si>
  <si>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</si>
  <si>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</si>
  <si>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</si>
  <si>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</si>
  <si>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</si>
  <si>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</si>
  <si>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</si>
  <si>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</si>
  <si>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</si>
  <si>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</si>
  <si>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</si>
  <si>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</si>
  <si>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</si>
  <si>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</si>
  <si>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</si>
  <si>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</si>
  <si>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</si>
  <si>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</si>
  <si>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</si>
  <si>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</si>
  <si>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</si>
  <si>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</si>
  <si>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</si>
  <si>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</si>
  <si>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</si>
  <si>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</si>
  <si>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</si>
  <si>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</si>
  <si>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</si>
  <si>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</si>
  <si>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</si>
  <si>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</si>
  <si>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</si>
  <si>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</si>
  <si>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</si>
  <si>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</si>
  <si>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</si>
  <si>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</si>
  <si>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</si>
  <si>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</si>
  <si>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</si>
  <si>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</si>
  <si>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</si>
  <si>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</si>
  <si>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</si>
  <si>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</si>
  <si>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</si>
  <si>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</si>
  <si>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</si>
  <si>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</si>
  <si>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</si>
  <si>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</si>
  <si>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</si>
  <si>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</si>
  <si>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</si>
  <si>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</si>
  <si>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</si>
  <si>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</si>
  <si>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</si>
  <si>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</si>
  <si>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</si>
  <si>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</si>
  <si>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</si>
  <si>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</si>
  <si>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</si>
  <si>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</si>
  <si>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</si>
  <si>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</si>
  <si>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</si>
  <si>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</si>
  <si>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</si>
  <si>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</si>
  <si>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</si>
  <si>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</si>
  <si>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</si>
  <si>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</si>
  <si>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</si>
  <si>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</si>
  <si>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</si>
  <si>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</si>
  <si>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</si>
  <si>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</si>
  <si>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</si>
  <si>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</si>
  <si>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</si>
  <si>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</si>
  <si>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</si>
  <si>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</si>
  <si>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</si>
  <si>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</si>
  <si>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</si>
  <si>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</si>
  <si>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</si>
  <si>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</si>
  <si>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</si>
  <si>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</si>
  <si>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</si>
  <si>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</si>
  <si>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</si>
  <si>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</si>
  <si>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</si>
  <si>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</si>
  <si>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</si>
  <si>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</si>
  <si>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</si>
  <si>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</si>
  <si>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</si>
  <si>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</si>
  <si>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</si>
  <si>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</si>
  <si>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</si>
  <si>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</si>
  <si>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</si>
  <si>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</si>
  <si>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</si>
  <si>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</si>
  <si>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</si>
  <si>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</si>
  <si>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</si>
  <si>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</si>
  <si>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</si>
  <si>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</si>
  <si>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</si>
  <si>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</si>
  <si>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</si>
  <si>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</si>
  <si>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</si>
  <si>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</si>
  <si>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</si>
  <si>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</si>
  <si>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</si>
  <si>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</si>
  <si>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</si>
  <si>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</si>
  <si>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</si>
  <si>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</si>
  <si>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</si>
  <si>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</si>
  <si>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</si>
  <si>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</si>
  <si>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</si>
  <si>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</si>
  <si>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</si>
  <si>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</si>
  <si>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</si>
  <si>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</si>
  <si>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</si>
  <si>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</si>
  <si>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</si>
  <si>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</si>
  <si>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</si>
  <si>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</si>
  <si>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</si>
  <si>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</si>
  <si>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</si>
  <si>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</si>
  <si>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</si>
  <si>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</si>
  <si>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</si>
  <si>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</si>
  <si>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</si>
  <si>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</si>
  <si>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</si>
  <si>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</si>
  <si>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</si>
  <si>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</si>
  <si>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</si>
  <si>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</si>
  <si>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</si>
  <si>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</si>
  <si>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</si>
  <si>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</si>
  <si>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</si>
  <si>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</si>
  <si>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</si>
  <si>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</si>
  <si>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</si>
  <si>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</si>
  <si>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</si>
  <si>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</si>
  <si>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</si>
  <si>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</si>
  <si>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</si>
  <si>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</si>
  <si>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</si>
  <si>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</si>
  <si>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</si>
  <si>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</si>
  <si>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</si>
  <si>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</si>
  <si>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</si>
  <si>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</si>
  <si>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</si>
  <si>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</si>
  <si>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</si>
  <si>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</si>
  <si>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</si>
  <si>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</si>
  <si>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</si>
  <si>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</si>
  <si>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</si>
  <si>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</si>
  <si>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</si>
  <si>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</si>
  <si>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</si>
  <si>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</si>
  <si>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</si>
  <si>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</si>
  <si>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</si>
  <si>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</si>
  <si>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</si>
  <si>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</si>
  <si>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</si>
  <si>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</si>
  <si>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</si>
  <si>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</si>
  <si>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</si>
  <si>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</si>
  <si>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</si>
  <si>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</si>
  <si>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</si>
  <si>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</si>
  <si>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</si>
  <si>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</si>
  <si>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</si>
  <si>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</si>
  <si>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</si>
  <si>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</si>
  <si>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</si>
  <si>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</si>
  <si>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</si>
  <si>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</si>
  <si>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</si>
  <si>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</si>
  <si>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</si>
  <si>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</si>
  <si>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</si>
  <si>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</si>
  <si>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</si>
  <si>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</si>
  <si>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</si>
  <si>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</si>
  <si>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</si>
  <si>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</si>
  <si>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</si>
  <si>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</si>
  <si>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</si>
  <si>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</si>
  <si>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</si>
  <si>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</si>
  <si>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</si>
  <si>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</si>
  <si>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</si>
  <si>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</si>
  <si>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</si>
  <si>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</si>
  <si>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</si>
  <si>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</si>
  <si>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</si>
  <si>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</si>
  <si>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</si>
  <si>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</si>
  <si>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</si>
  <si>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</si>
  <si>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</si>
  <si>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</si>
  <si>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</si>
  <si>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</si>
  <si>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</si>
  <si>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</si>
  <si>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</si>
  <si>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</si>
  <si>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</si>
  <si>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</si>
  <si>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</si>
  <si>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</si>
  <si>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</si>
  <si>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</si>
  <si>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</si>
  <si>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</si>
  <si>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</si>
  <si>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</si>
  <si>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</si>
  <si>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</si>
  <si>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</si>
  <si>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</si>
  <si>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</si>
  <si>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</si>
  <si>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</si>
  <si>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</si>
  <si>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</si>
  <si>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</si>
  <si>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</si>
  <si>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</si>
  <si>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</si>
  <si>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</si>
  <si>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</si>
  <si>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</si>
  <si>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</si>
  <si>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</si>
  <si>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</si>
  <si>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</si>
  <si>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</si>
  <si>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</si>
  <si>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</si>
  <si>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</si>
  <si>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</si>
  <si>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</si>
  <si>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</si>
  <si>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</si>
  <si>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</si>
  <si>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</si>
  <si>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</si>
  <si>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</si>
  <si>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</si>
  <si>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</si>
  <si>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</si>
  <si>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</si>
  <si>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</si>
  <si>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</si>
  <si>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</si>
  <si>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</si>
  <si>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</si>
  <si>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</si>
  <si>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</si>
  <si>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</si>
  <si>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</si>
  <si>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</si>
  <si>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</si>
  <si>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</si>
  <si>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</si>
  <si>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</si>
  <si>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</si>
  <si>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</si>
  <si>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</si>
  <si>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</si>
  <si>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</si>
  <si>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</si>
  <si>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</si>
  <si>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</si>
  <si>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</si>
  <si>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</si>
  <si>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</si>
  <si>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</si>
  <si>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</si>
  <si>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</si>
  <si>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</si>
  <si>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</si>
  <si>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</si>
  <si>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</si>
  <si>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</si>
  <si>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</si>
  <si>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</si>
  <si>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</si>
  <si>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</si>
  <si>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</si>
  <si>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</si>
  <si>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</si>
  <si>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</si>
  <si>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</si>
  <si>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</si>
  <si>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</si>
  <si>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</si>
  <si>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</si>
  <si>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</si>
  <si>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</si>
  <si>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</si>
  <si>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</si>
  <si>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</si>
  <si>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</si>
  <si>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</si>
  <si>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</si>
  <si>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</si>
  <si>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</si>
  <si>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</si>
  <si>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</si>
  <si>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</si>
  <si>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</si>
  <si>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</si>
  <si>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</si>
  <si>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</si>
  <si>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</si>
  <si>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</si>
  <si>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</si>
  <si>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</si>
  <si>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</si>
  <si>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</si>
  <si>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</si>
  <si>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</si>
  <si>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</si>
  <si>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</si>
  <si>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</si>
  <si>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</si>
  <si>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</si>
  <si>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</si>
  <si>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</si>
  <si>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</si>
  <si>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</si>
  <si>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</si>
  <si>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</si>
  <si>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</si>
  <si>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</si>
  <si>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</si>
  <si>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</si>
  <si>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</si>
  <si>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</si>
  <si>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</si>
  <si>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</si>
  <si>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</si>
  <si>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</si>
  <si>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</si>
  <si>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</si>
  <si>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</si>
  <si>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</si>
  <si>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</si>
  <si>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</si>
  <si>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</si>
  <si>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</si>
  <si>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</si>
  <si>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</si>
  <si>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</si>
  <si>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</si>
  <si>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</si>
  <si>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</si>
  <si>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</si>
  <si>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</si>
  <si>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</si>
  <si>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</si>
  <si>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</si>
  <si>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</si>
  <si>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</si>
  <si>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</si>
  <si>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</si>
  <si>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</si>
  <si>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</si>
  <si>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</si>
  <si>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</si>
  <si>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</si>
  <si>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</si>
  <si>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</si>
  <si>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</si>
  <si>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</si>
  <si>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</si>
  <si>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</si>
  <si>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</si>
  <si>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</si>
  <si>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</si>
  <si>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</si>
  <si>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</si>
  <si>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</si>
  <si>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</si>
  <si>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</si>
  <si>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</si>
  <si>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</si>
  <si>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</si>
  <si>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</si>
  <si>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</si>
  <si>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</si>
  <si>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</si>
  <si>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</si>
  <si>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</si>
  <si>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</si>
  <si>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</si>
  <si>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</si>
  <si>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</si>
  <si>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</si>
  <si>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</si>
  <si>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</si>
  <si>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</si>
  <si>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</si>
  <si>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</si>
  <si>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</si>
  <si>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</si>
  <si>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</si>
  <si>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</si>
  <si>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</si>
  <si>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</si>
  <si>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</si>
  <si>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</si>
  <si>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</si>
  <si>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</si>
  <si>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</si>
  <si>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</si>
  <si>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</si>
  <si>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</si>
  <si>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</si>
  <si>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</si>
  <si>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</si>
  <si>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</si>
  <si>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</si>
  <si>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</si>
  <si>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</si>
  <si>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</si>
  <si>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</si>
  <si>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</si>
  <si>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</si>
  <si>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</si>
  <si>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</si>
  <si>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</si>
  <si>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</si>
  <si>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</si>
  <si>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</si>
  <si>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</si>
  <si>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</si>
  <si>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</si>
  <si>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</si>
  <si>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</si>
  <si>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</si>
  <si>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</si>
  <si>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</si>
  <si>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</si>
  <si>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</si>
  <si>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</si>
  <si>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</si>
  <si>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</si>
  <si>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</si>
  <si>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</si>
  <si>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</si>
  <si>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</si>
  <si>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</si>
  <si>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</si>
  <si>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</si>
  <si>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</si>
  <si>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</si>
  <si>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</si>
  <si>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</si>
  <si>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</si>
  <si>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</si>
  <si>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</si>
  <si>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</si>
  <si>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</si>
  <si>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</si>
  <si>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</si>
  <si>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</si>
  <si>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</si>
  <si>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</si>
  <si>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</si>
  <si>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</si>
  <si>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</si>
  <si>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</si>
  <si>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</si>
  <si>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</si>
  <si>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</si>
  <si>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</si>
  <si>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</si>
  <si>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</si>
  <si>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</si>
  <si>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</si>
  <si>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</si>
  <si>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</si>
  <si>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</si>
  <si>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</si>
  <si>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</si>
  <si>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</si>
  <si>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</si>
  <si>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</si>
  <si>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</si>
  <si>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</si>
  <si>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</si>
  <si>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</si>
  <si>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</si>
  <si>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</si>
  <si>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</si>
  <si>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</si>
  <si>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</si>
  <si>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</si>
  <si>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</si>
  <si>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</si>
  <si>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</si>
  <si>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</si>
  <si>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</si>
  <si>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</si>
  <si>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</si>
  <si>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</si>
  <si>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</si>
  <si>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</si>
  <si>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</si>
  <si>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</si>
  <si>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</si>
  <si>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</si>
  <si>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</si>
  <si>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</si>
  <si>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</si>
  <si>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</si>
  <si>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</si>
  <si>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</si>
  <si>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</si>
  <si>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</si>
  <si>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</si>
  <si>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</si>
  <si>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</si>
  <si>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</si>
  <si>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</si>
  <si>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</si>
  <si>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</si>
  <si>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</si>
  <si>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</si>
  <si>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</si>
  <si>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</si>
  <si>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</si>
  <si>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</si>
  <si>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</si>
  <si>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</si>
  <si>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</si>
  <si>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</si>
  <si>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</si>
  <si>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</si>
  <si>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</si>
  <si>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</si>
  <si>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</si>
  <si>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</si>
  <si>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</si>
  <si>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</si>
  <si>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</si>
  <si>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</si>
  <si>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</si>
  <si>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</si>
  <si>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</si>
  <si>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</si>
  <si>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</si>
  <si>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</si>
  <si>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</si>
  <si>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</si>
  <si>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</si>
  <si>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</si>
  <si>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</si>
  <si>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</si>
  <si>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</si>
  <si>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</si>
  <si>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</si>
  <si>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</si>
  <si>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</si>
  <si>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</si>
  <si>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</si>
  <si>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</si>
  <si>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</si>
  <si>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</si>
  <si>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</si>
  <si>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</si>
  <si>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</si>
  <si>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</si>
  <si>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</si>
  <si>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</si>
  <si>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</si>
  <si>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</si>
  <si>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</si>
  <si>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</si>
  <si>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</si>
  <si>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</si>
  <si>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</si>
  <si>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</si>
  <si>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</si>
  <si>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</si>
  <si>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</si>
  <si>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</si>
  <si>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</si>
  <si>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</si>
  <si>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</si>
  <si>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</si>
  <si>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</si>
  <si>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</si>
  <si>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</si>
  <si>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</si>
  <si>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</si>
  <si>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</si>
  <si>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</si>
  <si>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</si>
  <si>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</si>
  <si>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</si>
  <si>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</si>
  <si>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</si>
  <si>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</si>
  <si>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</si>
  <si>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</si>
  <si>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</si>
  <si>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</si>
  <si>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</si>
  <si>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</si>
  <si>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</si>
  <si>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</si>
  <si>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</si>
  <si>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</si>
  <si>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</si>
  <si>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</si>
  <si>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</si>
  <si>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</si>
  <si>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</si>
  <si>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</si>
  <si>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</si>
  <si>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</si>
  <si>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</si>
  <si>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</si>
  <si>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</si>
  <si>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</si>
  <si>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</si>
  <si>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</si>
  <si>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</si>
  <si>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</si>
  <si>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</si>
  <si>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</si>
  <si>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</si>
  <si>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</si>
  <si>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</si>
  <si>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</si>
  <si>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</si>
  <si>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</si>
  <si>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</si>
  <si>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</si>
  <si>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</si>
  <si>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</si>
  <si>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</si>
  <si>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</si>
  <si>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</si>
  <si>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</si>
  <si>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</si>
  <si>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</si>
  <si>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</si>
  <si>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</si>
  <si>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</si>
  <si>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</si>
  <si>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</si>
  <si>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</si>
  <si>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</si>
  <si>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</si>
  <si>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</si>
  <si>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</si>
  <si>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</si>
  <si>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</si>
  <si>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</si>
  <si>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</si>
  <si>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</si>
  <si>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</si>
  <si>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</si>
  <si>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</si>
  <si>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</si>
  <si>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</si>
  <si>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</si>
  <si>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</si>
  <si>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</si>
  <si>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</si>
  <si>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</si>
  <si>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</si>
  <si>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</si>
  <si>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</si>
  <si>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</si>
  <si>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</si>
  <si>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</si>
  <si>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</si>
  <si>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</si>
  <si>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</si>
  <si>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</si>
  <si>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</si>
  <si>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</si>
  <si>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</si>
  <si>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</si>
  <si>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</si>
  <si>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</si>
  <si>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</si>
  <si>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</si>
  <si>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</si>
  <si>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</si>
  <si>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</si>
  <si>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</si>
  <si>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</si>
  <si>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</si>
  <si>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</si>
  <si>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</si>
  <si>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</si>
  <si>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</si>
  <si>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</si>
  <si>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</si>
  <si>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</si>
  <si>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</si>
  <si>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</si>
  <si>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</si>
  <si>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</si>
  <si>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</si>
  <si>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</si>
  <si>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</si>
  <si>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</si>
  <si>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</si>
  <si>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</si>
  <si>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</si>
  <si>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</si>
  <si>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</si>
  <si>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</si>
  <si>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</si>
  <si>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</si>
  <si>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</si>
  <si>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</si>
  <si>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</si>
  <si>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</si>
  <si>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</si>
  <si>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</si>
  <si>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</si>
  <si>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</si>
  <si>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</si>
  <si>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</si>
  <si>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</si>
  <si>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</si>
  <si>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</si>
  <si>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</si>
  <si>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</si>
  <si>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</si>
  <si>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</si>
  <si>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</si>
  <si>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</si>
  <si>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</si>
  <si>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</si>
  <si>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</si>
  <si>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</si>
  <si>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</si>
  <si>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</si>
  <si>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</si>
  <si>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</si>
  <si>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</si>
  <si>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</si>
  <si>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</si>
  <si>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</si>
  <si>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</si>
  <si>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</si>
  <si>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</si>
  <si>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</si>
  <si>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</si>
  <si>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</si>
  <si>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</si>
  <si>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</si>
  <si>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</si>
  <si>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</si>
  <si>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</si>
  <si>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</si>
  <si>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</si>
  <si>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</si>
  <si>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</si>
  <si>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</si>
  <si>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</si>
  <si>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</si>
  <si>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</si>
  <si>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</si>
  <si>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</si>
  <si>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</si>
  <si>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</si>
  <si>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</si>
  <si>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</si>
  <si>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</si>
  <si>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</si>
  <si>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</si>
  <si>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</si>
  <si>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</si>
  <si>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</si>
  <si>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</si>
  <si>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</si>
  <si>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</si>
  <si>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</si>
  <si>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</si>
  <si>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</si>
  <si>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</si>
  <si>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</si>
  <si>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</si>
  <si>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</si>
  <si>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</si>
  <si>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</si>
  <si>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</si>
  <si>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</si>
  <si>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</si>
  <si>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</si>
  <si>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</si>
  <si>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</si>
  <si>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</si>
  <si>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</si>
  <si>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</si>
  <si>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</si>
  <si>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</si>
  <si>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</si>
  <si>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</si>
  <si>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</si>
  <si>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</si>
  <si>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</si>
  <si>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</si>
  <si>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</si>
  <si>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</si>
  <si>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</si>
  <si>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</si>
  <si>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</si>
  <si>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</si>
  <si>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</si>
  <si>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</si>
  <si>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</si>
  <si>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</si>
  <si>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</si>
  <si>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</si>
  <si>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</si>
  <si>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</si>
  <si>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</si>
  <si>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</si>
  <si>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</si>
  <si>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</si>
  <si>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</si>
  <si>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</si>
  <si>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</si>
  <si>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</si>
  <si>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</si>
  <si>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</si>
  <si>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</si>
  <si>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</si>
  <si>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</si>
  <si>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</si>
  <si>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</si>
  <si>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</si>
  <si>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</si>
  <si>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</si>
  <si>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</si>
  <si>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</si>
  <si>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</si>
  <si>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</si>
  <si>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</si>
  <si>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</si>
  <si>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</si>
  <si>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</si>
  <si>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</si>
  <si>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</si>
  <si>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</si>
  <si>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</si>
  <si>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</si>
  <si>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</si>
  <si>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</si>
  <si>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</si>
  <si>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</si>
  <si>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</si>
  <si>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</si>
  <si>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</si>
  <si>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</si>
  <si>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</si>
  <si>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</si>
  <si>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</si>
  <si>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</si>
  <si>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</si>
  <si>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</si>
  <si>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</si>
  <si>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</si>
  <si>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</si>
  <si>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</si>
  <si>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</si>
  <si>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</si>
  <si>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</si>
  <si>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</si>
  <si>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</si>
  <si>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</si>
  <si>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</si>
  <si>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</si>
  <si>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</si>
  <si>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</si>
  <si>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</si>
  <si>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</si>
  <si>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</si>
  <si>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</si>
  <si>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</si>
  <si>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</si>
  <si>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</si>
  <si>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</si>
  <si>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</si>
  <si>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</si>
  <si>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</si>
  <si>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</si>
  <si>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</si>
  <si>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</si>
  <si>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</si>
  <si>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</si>
  <si>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</si>
  <si>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</si>
  <si>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</si>
  <si>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</si>
  <si>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</si>
  <si>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</si>
  <si>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</si>
  <si>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</si>
  <si>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</si>
  <si>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</si>
  <si>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</si>
  <si>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</si>
  <si>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</si>
  <si>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</si>
  <si>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</si>
  <si>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</si>
  <si>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</si>
  <si>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</si>
  <si>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</si>
  <si>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</si>
  <si>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</si>
  <si>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</si>
  <si>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</si>
  <si>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</si>
  <si>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</si>
  <si>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</si>
  <si>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</si>
  <si>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</si>
  <si>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</si>
  <si>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</si>
  <si>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</si>
  <si>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</si>
  <si>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</si>
  <si>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</si>
  <si>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</si>
  <si>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</si>
  <si>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</si>
  <si>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</si>
  <si>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</si>
  <si>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</si>
  <si>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</si>
  <si>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</si>
  <si>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</si>
  <si>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</si>
  <si>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</si>
  <si>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</si>
  <si>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</si>
  <si>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</si>
  <si>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</si>
  <si>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</si>
  <si>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</si>
  <si>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</si>
  <si>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</si>
  <si>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</si>
  <si>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</si>
  <si>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</si>
  <si>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</si>
  <si>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</si>
  <si>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</si>
  <si>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</si>
  <si>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</si>
  <si>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</si>
  <si>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</si>
  <si>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</si>
  <si>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</si>
  <si>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</si>
  <si>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</si>
  <si>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</si>
  <si>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</si>
  <si>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</si>
  <si>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</si>
  <si>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</si>
  <si>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</si>
  <si>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</si>
  <si>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</si>
  <si>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</si>
  <si>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</si>
  <si>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</si>
  <si>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</si>
  <si>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</si>
  <si>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</si>
  <si>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</si>
  <si>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</si>
  <si>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</si>
  <si>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</si>
  <si>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</si>
  <si>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</si>
  <si>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</si>
  <si>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</si>
  <si>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</si>
  <si>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</si>
  <si>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</si>
  <si>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</si>
  <si>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</si>
  <si>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</si>
  <si>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</si>
  <si>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</si>
  <si>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</si>
  <si>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</si>
  <si>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</si>
  <si>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</si>
  <si>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</si>
  <si>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</si>
  <si>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</si>
  <si>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</si>
  <si>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</si>
  <si>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</si>
  <si>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</si>
  <si>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</si>
  <si>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</si>
  <si>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</si>
  <si>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</si>
  <si>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</si>
  <si>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</si>
  <si>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</si>
  <si>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</si>
  <si>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</si>
  <si>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</si>
  <si>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</si>
  <si>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</si>
  <si>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</si>
  <si>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</si>
  <si>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</si>
  <si>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</si>
  <si>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</si>
  <si>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</si>
  <si>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</si>
  <si>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</si>
  <si>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</si>
  <si>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</si>
  <si>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</si>
  <si>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</si>
  <si>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</si>
  <si>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</si>
  <si>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</si>
  <si>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</si>
  <si>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</si>
  <si>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</si>
  <si>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</si>
  <si>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</si>
  <si>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</si>
  <si>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</si>
  <si>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</si>
  <si>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</si>
  <si>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</si>
  <si>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</si>
  <si>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</si>
  <si>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</si>
  <si>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</si>
  <si>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</si>
  <si>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</si>
  <si>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</si>
  <si>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</si>
  <si>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</si>
  <si>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</si>
  <si>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</si>
  <si>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</si>
  <si>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</si>
  <si>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</si>
  <si>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</si>
  <si>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</si>
  <si>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</si>
  <si>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</si>
  <si>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</si>
  <si>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</si>
  <si>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</si>
  <si>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</si>
  <si>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</si>
  <si>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</si>
  <si>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</si>
  <si>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</si>
  <si>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</si>
  <si>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</si>
  <si>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</si>
  <si>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</si>
  <si>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</si>
  <si>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</si>
  <si>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</si>
  <si>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</si>
  <si>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</si>
  <si>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</si>
  <si>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</si>
  <si>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</si>
  <si>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</si>
  <si>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</si>
  <si>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</si>
  <si>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</si>
  <si>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</si>
  <si>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</si>
  <si>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</si>
  <si>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</si>
  <si>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</si>
  <si>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</si>
  <si>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</si>
  <si>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</si>
  <si>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</si>
  <si>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</si>
  <si>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</si>
  <si>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</si>
  <si>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</si>
  <si>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</si>
  <si>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</si>
  <si>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</si>
  <si>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</si>
  <si>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</si>
  <si>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</si>
  <si>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</si>
  <si>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</si>
  <si>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</si>
  <si>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</si>
  <si>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</si>
  <si>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</si>
  <si>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</si>
  <si>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</si>
  <si>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</si>
  <si>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</si>
  <si>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</si>
  <si>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</si>
  <si>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</si>
  <si>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</si>
  <si>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</si>
  <si>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</si>
  <si>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</si>
  <si>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</si>
  <si>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</si>
  <si>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</si>
  <si>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</si>
  <si>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</si>
  <si>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</si>
  <si>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</si>
  <si>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</si>
  <si>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</si>
  <si>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</si>
  <si>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</si>
  <si>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</si>
  <si>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</si>
  <si>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</si>
  <si>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</si>
  <si>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</si>
  <si>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</si>
  <si>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</si>
  <si>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</si>
  <si>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</si>
  <si>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</si>
  <si>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</si>
  <si>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</si>
  <si>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</si>
  <si>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</si>
  <si>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</si>
  <si>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</si>
  <si>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</si>
  <si>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</si>
  <si>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</si>
  <si>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</si>
  <si>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</si>
  <si>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</si>
  <si>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</si>
  <si>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</si>
  <si>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</si>
  <si>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</si>
  <si>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</si>
  <si>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</si>
  <si>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</si>
  <si>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</si>
  <si>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</si>
  <si>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</si>
  <si>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</si>
  <si>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</si>
  <si>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</si>
  <si>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</si>
  <si>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</si>
  <si>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</si>
  <si>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</si>
  <si>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</si>
  <si>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</si>
  <si>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</si>
  <si>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</si>
  <si>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</si>
  <si>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</si>
  <si>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</si>
  <si>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</si>
  <si>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</si>
  <si>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</si>
  <si>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</si>
  <si>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</si>
  <si>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</si>
  <si>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</si>
  <si>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</si>
  <si>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</si>
  <si>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</si>
  <si>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</si>
  <si>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</si>
  <si>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</si>
  <si>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</si>
  <si>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</si>
  <si>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</si>
  <si>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</si>
  <si>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</si>
  <si>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</si>
  <si>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</si>
  <si>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</si>
  <si>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</si>
  <si>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</si>
  <si>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</si>
  <si>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</si>
  <si>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</si>
  <si>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</si>
  <si>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</si>
  <si>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</si>
  <si>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</si>
  <si>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</si>
  <si>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</si>
  <si>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</si>
  <si>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</si>
  <si>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</si>
  <si>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</si>
  <si>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</si>
  <si>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</si>
  <si>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</si>
  <si>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</si>
  <si>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</si>
  <si>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</si>
  <si>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</si>
  <si>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</si>
  <si>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</si>
  <si>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</si>
  <si>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</si>
  <si>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</si>
  <si>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</si>
  <si>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</si>
  <si>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</si>
  <si>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</si>
  <si>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</si>
  <si>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</si>
  <si>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</si>
  <si>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</si>
  <si>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</si>
  <si>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</si>
  <si>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</si>
  <si>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</si>
  <si>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</si>
  <si>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</si>
  <si>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</si>
  <si>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</si>
  <si>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</si>
  <si>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</si>
  <si>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</si>
  <si>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</si>
  <si>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</si>
  <si>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</si>
  <si>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</si>
  <si>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</si>
  <si>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</si>
  <si>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</si>
  <si>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</si>
  <si>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</si>
  <si>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</si>
  <si>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</si>
  <si>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</si>
  <si>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</si>
  <si>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</si>
  <si>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</si>
  <si>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</si>
  <si>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</si>
  <si>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</si>
  <si>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</si>
  <si>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</si>
  <si>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</si>
  <si>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</si>
  <si>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</si>
  <si>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</si>
  <si>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</si>
  <si>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</si>
  <si>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</si>
  <si>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</si>
  <si>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</si>
  <si>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</si>
  <si>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</si>
  <si>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</si>
  <si>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</si>
  <si>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</si>
  <si>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</si>
  <si>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</si>
  <si>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</si>
  <si>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</si>
  <si>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</si>
  <si>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</si>
  <si>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</si>
  <si>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</si>
  <si>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</si>
  <si>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</si>
  <si>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</si>
  <si>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</si>
  <si>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</si>
  <si>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</si>
  <si>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</si>
  <si>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</si>
  <si>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</si>
  <si>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</si>
  <si>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</si>
  <si>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</si>
  <si>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</si>
  <si>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</si>
  <si>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</si>
  <si>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</si>
  <si>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</si>
  <si>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</si>
  <si>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</si>
  <si>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</si>
  <si>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</si>
  <si>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</si>
  <si>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</si>
  <si>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</si>
  <si>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</si>
  <si>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</si>
  <si>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</si>
  <si>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</si>
  <si>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</si>
  <si>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</si>
  <si>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</si>
  <si>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</si>
  <si>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</si>
  <si>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</si>
  <si>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</si>
  <si>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</si>
  <si>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</si>
  <si>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</si>
  <si>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</si>
  <si>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</si>
  <si>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</si>
  <si>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</si>
  <si>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</si>
  <si>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</si>
  <si>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</si>
  <si>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</si>
  <si>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</si>
  <si>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</si>
  <si>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</si>
  <si>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</si>
  <si>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</si>
  <si>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</si>
  <si>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</si>
  <si>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</si>
  <si>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</si>
  <si>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</si>
  <si>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</si>
  <si>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</si>
  <si>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</si>
  <si>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</si>
  <si>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</si>
  <si>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</si>
  <si>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</si>
  <si>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</si>
  <si>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</si>
  <si>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</si>
  <si>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</si>
  <si>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</si>
  <si>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</si>
  <si>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</si>
  <si>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</si>
  <si>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</si>
  <si>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</si>
  <si>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</si>
  <si>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</si>
  <si>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</si>
  <si>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</si>
  <si>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</si>
  <si>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</si>
  <si>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</si>
  <si>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</si>
  <si>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</si>
  <si>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</si>
  <si>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</si>
  <si>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</si>
  <si>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</si>
  <si>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</si>
  <si>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</si>
  <si>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</si>
  <si>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</si>
  <si>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</si>
  <si>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</si>
  <si>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</si>
  <si>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</si>
  <si>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</si>
  <si>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</si>
  <si>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</si>
  <si>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</si>
  <si>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</si>
  <si>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</si>
  <si>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</si>
  <si>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</si>
  <si>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</si>
  <si>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</si>
  <si>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</si>
  <si>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</si>
  <si>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</si>
  <si>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</si>
  <si>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</si>
  <si>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</si>
  <si>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</si>
  <si>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</si>
  <si>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</si>
  <si>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</si>
  <si>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</si>
  <si>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</si>
  <si>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</si>
  <si>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</si>
  <si>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</si>
  <si>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</si>
  <si>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</si>
  <si>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</si>
  <si>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</si>
  <si>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</si>
  <si>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</si>
  <si>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</si>
  <si>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</si>
  <si>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</si>
  <si>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</si>
  <si>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</si>
  <si>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</si>
  <si>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</si>
  <si>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</si>
  <si>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</si>
  <si>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</si>
  <si>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</si>
  <si>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</si>
  <si>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</si>
  <si>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</si>
  <si>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</si>
  <si>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</si>
  <si>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</si>
  <si>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</si>
  <si>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</si>
  <si>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</si>
  <si>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</si>
  <si>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</si>
  <si>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</si>
  <si>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</si>
  <si>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</si>
  <si>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</si>
  <si>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</si>
  <si>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</si>
  <si>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</si>
  <si>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</si>
  <si>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</si>
  <si>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</si>
  <si>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</si>
  <si>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</si>
  <si>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</si>
  <si>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</si>
  <si>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</si>
  <si>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</si>
  <si>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</si>
  <si>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</si>
  <si>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</si>
  <si>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</si>
  <si>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</si>
  <si>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</si>
  <si>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</si>
  <si>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</si>
  <si>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</si>
  <si>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</si>
  <si>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</si>
  <si>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</si>
  <si>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</si>
  <si>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</si>
  <si>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</si>
  <si>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</si>
  <si>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</si>
  <si>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</si>
  <si>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</si>
  <si>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</si>
  <si>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</si>
  <si>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</si>
  <si>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</si>
  <si>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</si>
  <si>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</si>
  <si>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</si>
  <si>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</si>
  <si>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</si>
  <si>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</si>
  <si>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</si>
  <si>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</si>
  <si>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</si>
  <si>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</si>
  <si>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</si>
  <si>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</si>
  <si>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</si>
  <si>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</si>
  <si>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</si>
  <si>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</si>
  <si>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</si>
  <si>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</si>
  <si>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</si>
  <si>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</si>
  <si>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</si>
  <si>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</si>
  <si>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</si>
  <si>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</si>
  <si>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</si>
  <si>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</si>
  <si>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</si>
  <si>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</si>
  <si>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</si>
  <si>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</si>
  <si>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</si>
  <si>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</si>
  <si>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</si>
  <si>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</si>
  <si>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</si>
  <si>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</si>
  <si>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</si>
  <si>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</si>
  <si>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</si>
  <si>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</si>
  <si>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</si>
  <si>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</si>
  <si>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</si>
  <si>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</si>
  <si>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</si>
  <si>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</si>
  <si>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</si>
  <si>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</si>
  <si>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</si>
  <si>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</si>
  <si>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</si>
  <si>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</si>
  <si>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</si>
  <si>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</si>
  <si>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</si>
  <si>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</si>
  <si>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</si>
  <si>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</si>
  <si>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</si>
  <si>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</si>
  <si>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</si>
  <si>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</si>
  <si>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</si>
  <si>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</si>
  <si>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</si>
  <si>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</si>
  <si>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</si>
  <si>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</si>
  <si>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</si>
  <si>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</si>
  <si>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</si>
  <si>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</si>
  <si>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</si>
  <si>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</si>
  <si>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</si>
  <si>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</si>
  <si>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</si>
  <si>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</si>
  <si>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</si>
  <si>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</si>
  <si>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</si>
  <si>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</si>
  <si>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</si>
  <si>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</si>
  <si>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</si>
  <si>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</si>
  <si>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</si>
  <si>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</si>
  <si>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</si>
  <si>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</si>
  <si>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</si>
  <si>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</si>
  <si>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</si>
  <si>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</si>
  <si>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</si>
  <si>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</si>
  <si>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</si>
  <si>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</si>
  <si>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</si>
  <si>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</si>
  <si>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</si>
  <si>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</si>
  <si>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</si>
  <si>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</si>
  <si>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</si>
  <si>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</si>
  <si>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</si>
  <si>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</si>
  <si>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</si>
  <si>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</si>
  <si>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</si>
  <si>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</si>
  <si>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</si>
  <si>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</si>
  <si>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</si>
  <si>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</si>
  <si>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</si>
  <si>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</si>
  <si>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</si>
  <si>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</si>
  <si>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</si>
  <si>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</si>
  <si>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</si>
  <si>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</si>
  <si>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</si>
  <si>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</si>
  <si>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</si>
  <si>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</si>
  <si>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</si>
  <si>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</si>
  <si>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</si>
  <si>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</si>
  <si>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</si>
  <si>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</si>
  <si>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</si>
  <si>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</si>
  <si>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</si>
  <si>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</si>
  <si>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</si>
  <si>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</si>
  <si>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</si>
  <si>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</si>
  <si>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</si>
  <si>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</si>
  <si>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</si>
  <si>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</si>
  <si>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</si>
  <si>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</si>
  <si>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</si>
  <si>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</si>
  <si>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</si>
  <si>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</si>
  <si>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</si>
  <si>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</si>
  <si>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</si>
  <si>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</si>
  <si>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</si>
  <si>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</si>
  <si>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</si>
  <si>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</si>
  <si>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</si>
  <si>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</si>
  <si>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</si>
  <si>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</si>
  <si>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</si>
  <si>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</si>
  <si>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</si>
  <si>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</si>
  <si>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</si>
  <si>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</si>
  <si>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</si>
  <si>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</si>
  <si>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</si>
  <si>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</si>
  <si>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</si>
  <si>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</si>
  <si>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</si>
  <si>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</si>
  <si>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</si>
  <si>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</si>
  <si>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</si>
  <si>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</si>
  <si>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</si>
  <si>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</si>
  <si>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</si>
  <si>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</si>
  <si>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</si>
  <si>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</si>
  <si>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</si>
  <si>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</si>
  <si>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</si>
  <si>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</si>
  <si>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</si>
  <si>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</si>
  <si>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</si>
  <si>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</si>
  <si>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</si>
  <si>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</si>
  <si>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</si>
  <si>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</si>
  <si>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</si>
  <si>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</si>
  <si>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</si>
  <si>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</si>
  <si>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</si>
  <si>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</si>
  <si>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</si>
  <si>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</si>
  <si>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</si>
  <si>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</si>
  <si>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</si>
  <si>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</si>
  <si>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</si>
  <si>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</si>
  <si>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</si>
  <si>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</si>
  <si>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</si>
  <si>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</si>
  <si>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</si>
  <si>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</si>
  <si>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</si>
  <si>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</si>
  <si>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</si>
  <si>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</si>
  <si>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</si>
  <si>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</si>
  <si>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</si>
  <si>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</si>
  <si>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</si>
  <si>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</si>
  <si>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</si>
  <si>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</si>
  <si>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</si>
  <si>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</si>
  <si>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</si>
  <si>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</si>
  <si>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</si>
  <si>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</si>
  <si>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</si>
  <si>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</si>
  <si>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</si>
  <si>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</si>
  <si>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</si>
  <si>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</si>
  <si>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</si>
  <si>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</si>
  <si>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</si>
  <si>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</si>
  <si>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</si>
  <si>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</si>
  <si>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</si>
  <si>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</si>
  <si>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</si>
  <si>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</si>
  <si>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</si>
  <si>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</si>
  <si>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</si>
  <si>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</si>
  <si>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</si>
  <si>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</si>
  <si>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</si>
  <si>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</si>
  <si>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</si>
  <si>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</si>
  <si>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</si>
  <si>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</si>
  <si>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</si>
  <si>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</si>
  <si>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</si>
  <si>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</si>
  <si>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</si>
  <si>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</si>
  <si>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</si>
  <si>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</si>
  <si>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</si>
  <si>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</si>
  <si>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</si>
  <si>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</si>
  <si>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</si>
  <si>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</si>
  <si>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</si>
  <si>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</si>
  <si>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</si>
  <si>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</si>
  <si>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</si>
  <si>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</si>
  <si>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</si>
  <si>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</si>
  <si>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</si>
  <si>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</si>
  <si>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</si>
  <si>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</si>
  <si>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</si>
  <si>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</si>
  <si>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</si>
  <si>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</si>
  <si>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</si>
  <si>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</si>
  <si>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</si>
  <si>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</si>
  <si>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</si>
  <si>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</si>
  <si>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</si>
  <si>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</si>
  <si>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</si>
  <si>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</si>
  <si>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</si>
  <si>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</si>
  <si>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</si>
  <si>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</si>
  <si>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</si>
  <si>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</si>
  <si>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</si>
  <si>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</si>
  <si>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</si>
  <si>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</si>
  <si>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</si>
  <si>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</si>
  <si>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</si>
  <si>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</si>
  <si>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</si>
  <si>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</si>
  <si>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</si>
  <si>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</si>
  <si>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</si>
  <si>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</si>
  <si>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</si>
  <si>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</si>
  <si>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</si>
  <si>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</si>
  <si>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</si>
  <si>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</si>
  <si>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</si>
  <si>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</si>
  <si>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</si>
  <si>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</si>
  <si>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</si>
  <si>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</si>
  <si>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</si>
  <si>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</si>
  <si>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</si>
  <si>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</si>
  <si>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</si>
  <si>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</si>
  <si>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</si>
  <si>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</si>
  <si>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</si>
  <si>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</si>
  <si>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</si>
  <si>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</si>
  <si>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</si>
  <si>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</si>
  <si>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</si>
  <si>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</si>
  <si>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</si>
  <si>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</si>
  <si>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</si>
  <si>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</si>
  <si>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</si>
  <si>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</si>
  <si>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</si>
  <si>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</si>
  <si>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</si>
  <si>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</si>
  <si>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</si>
  <si>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</si>
  <si>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</si>
  <si>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</si>
  <si>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</si>
  <si>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</si>
  <si>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</si>
  <si>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</si>
  <si>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</si>
  <si>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</si>
  <si>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</si>
  <si>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</si>
  <si>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</si>
  <si>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</si>
  <si>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</si>
  <si>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</si>
  <si>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</si>
  <si>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</si>
  <si>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</si>
  <si>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</si>
  <si>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</si>
  <si>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</si>
  <si>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</si>
  <si>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</si>
  <si>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</si>
  <si>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</si>
  <si>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</si>
  <si>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</si>
  <si>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</si>
  <si>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</si>
  <si>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</si>
  <si>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</si>
  <si>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</si>
  <si>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</si>
  <si>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</si>
  <si>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</si>
  <si>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</si>
  <si>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</si>
  <si>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</si>
  <si>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</si>
  <si>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</si>
  <si>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</si>
  <si>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</si>
  <si>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</si>
  <si>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</si>
  <si>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</si>
  <si>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</si>
  <si>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</si>
  <si>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</si>
  <si>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</si>
  <si>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</si>
  <si>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</si>
  <si>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</si>
  <si>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</si>
  <si>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</si>
  <si>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</si>
  <si>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</si>
  <si>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</si>
  <si>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</si>
  <si>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</si>
  <si>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</si>
  <si>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</si>
  <si>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</si>
  <si>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</si>
  <si>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</si>
  <si>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</si>
  <si>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</si>
  <si>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</si>
  <si>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</si>
  <si>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</si>
  <si>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</si>
  <si>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</si>
  <si>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</si>
  <si>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</si>
  <si>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</si>
  <si>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</si>
  <si>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</si>
  <si>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</si>
  <si>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</si>
  <si>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</si>
  <si>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</si>
  <si>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</si>
  <si>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</si>
  <si>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</si>
  <si>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</si>
  <si>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</si>
  <si>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</si>
  <si>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</si>
  <si>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</si>
  <si>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</si>
  <si>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</si>
  <si>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</si>
  <si>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</si>
  <si>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</si>
  <si>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</si>
  <si>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</si>
  <si>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</si>
  <si>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</si>
  <si>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</si>
  <si>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</si>
  <si>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</si>
  <si>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</si>
  <si>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</si>
  <si>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</si>
  <si>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</si>
  <si>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</si>
  <si>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</si>
  <si>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</si>
  <si>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</si>
  <si>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</si>
  <si>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</si>
  <si>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</si>
  <si>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</si>
  <si>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</si>
  <si>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</si>
  <si>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</si>
  <si>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</si>
  <si>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</si>
  <si>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</si>
  <si>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</si>
  <si>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</si>
  <si>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</si>
  <si>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</si>
  <si>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</si>
  <si>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</si>
  <si>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</si>
  <si>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</si>
  <si>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</si>
  <si>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</si>
  <si>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</si>
  <si>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</si>
  <si>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</si>
  <si>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</si>
  <si>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</si>
  <si>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</si>
  <si>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</si>
  <si>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</si>
  <si>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</si>
  <si>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</si>
  <si>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</si>
  <si>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</si>
  <si>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</si>
  <si>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</si>
  <si>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</si>
  <si>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</si>
  <si>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</si>
  <si>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</si>
  <si>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</si>
  <si>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</si>
  <si>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</si>
  <si>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</si>
  <si>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</si>
  <si>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</si>
  <si>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</si>
  <si>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</si>
  <si>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</si>
  <si>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</si>
  <si>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</si>
  <si>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</si>
  <si>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</si>
  <si>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</si>
  <si>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</si>
  <si>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</si>
  <si>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</si>
  <si>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</si>
  <si>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</si>
  <si>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</si>
  <si>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</si>
  <si>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</si>
  <si>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</si>
  <si>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</si>
  <si>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</si>
  <si>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</si>
  <si>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</si>
  <si>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</si>
  <si>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</si>
  <si>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</si>
  <si>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</si>
  <si>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</si>
  <si>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</si>
  <si>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</si>
  <si>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</si>
  <si>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</si>
  <si>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</si>
  <si>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</si>
  <si>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</si>
  <si>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</si>
  <si>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</si>
  <si>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</si>
  <si>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</si>
  <si>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</si>
  <si>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</si>
  <si>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</si>
  <si>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</si>
  <si>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</si>
  <si>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</si>
  <si>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</si>
  <si>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</si>
  <si>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</si>
  <si>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</si>
  <si>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</si>
  <si>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</si>
  <si>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</si>
  <si>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</si>
  <si>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</si>
  <si>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</si>
  <si>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</si>
  <si>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</si>
  <si>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</si>
  <si>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</si>
  <si>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</si>
  <si>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</si>
  <si>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</si>
  <si>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</si>
  <si>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</si>
  <si>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</si>
  <si>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</si>
  <si>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</si>
  <si>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</si>
  <si>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</si>
  <si>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</si>
  <si>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</si>
  <si>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</si>
  <si>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</si>
  <si>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</si>
  <si>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</si>
  <si>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</si>
  <si>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</si>
  <si>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</si>
  <si>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</si>
  <si>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</si>
  <si>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</si>
  <si>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</si>
  <si>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</si>
  <si>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</si>
  <si>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</si>
  <si>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</si>
  <si>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</si>
  <si>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</si>
  <si>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</si>
  <si>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</si>
  <si>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</si>
  <si>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</si>
  <si>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</si>
  <si>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</si>
  <si>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</si>
  <si>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</si>
  <si>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</si>
  <si>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</si>
  <si>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</si>
  <si>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</si>
  <si>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</si>
  <si>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</si>
  <si>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</si>
  <si>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</si>
  <si>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</si>
  <si>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</si>
  <si>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</si>
  <si>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</si>
  <si>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</si>
  <si>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</si>
  <si>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</si>
  <si>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</si>
  <si>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</si>
  <si>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</si>
  <si>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</si>
  <si>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</si>
  <si>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</si>
  <si>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</si>
  <si>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</si>
  <si>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</si>
  <si>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</si>
  <si>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</si>
  <si>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</si>
  <si>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</si>
  <si>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</si>
  <si>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</si>
  <si>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</si>
  <si>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</si>
  <si>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</si>
  <si>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</si>
  <si>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</si>
  <si>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</si>
  <si>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</si>
  <si>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</si>
  <si>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</si>
  <si>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</si>
  <si>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</si>
  <si>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</si>
  <si>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</si>
  <si>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</si>
  <si>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</si>
  <si>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</si>
  <si>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</si>
  <si>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</si>
  <si>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</si>
  <si>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</si>
  <si>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</si>
  <si>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</si>
  <si>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</si>
  <si>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</si>
  <si>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</si>
  <si>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</si>
  <si>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</si>
  <si>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</si>
  <si>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</si>
  <si>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</si>
  <si>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</si>
  <si>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</si>
  <si>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</si>
  <si>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</si>
  <si>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</si>
  <si>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</si>
  <si>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</si>
  <si>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</si>
  <si>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</si>
  <si>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</si>
  <si>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</si>
  <si>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</si>
  <si>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</si>
  <si>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</si>
  <si>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</si>
  <si>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</si>
  <si>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</si>
  <si>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</si>
  <si>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</si>
  <si>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</si>
  <si>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</si>
  <si>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</si>
  <si>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</si>
  <si>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</si>
  <si>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</si>
  <si>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</si>
  <si>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</si>
  <si>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</si>
  <si>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</si>
  <si>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</si>
  <si>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</si>
  <si>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</si>
  <si>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</si>
  <si>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</si>
  <si>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</si>
  <si>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</si>
  <si>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</si>
  <si>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</si>
  <si>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</si>
  <si>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</si>
  <si>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</si>
  <si>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</si>
  <si>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</si>
  <si>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</si>
  <si>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</si>
  <si>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</si>
  <si>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</si>
  <si>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</si>
  <si>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</si>
  <si>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</si>
  <si>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</si>
  <si>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</si>
  <si>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</si>
  <si>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</si>
  <si>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</si>
  <si>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</si>
  <si>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</si>
  <si>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</si>
  <si>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</si>
  <si>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</si>
  <si>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</si>
  <si>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</si>
  <si>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</si>
  <si>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</si>
  <si>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</si>
  <si>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</si>
  <si>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</si>
  <si>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</si>
  <si>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</si>
  <si>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</si>
  <si>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</si>
  <si>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</si>
  <si>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</si>
  <si>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</si>
  <si>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</si>
  <si>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</si>
  <si>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</si>
  <si>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</si>
  <si>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</si>
  <si>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</si>
  <si>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</si>
  <si>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</si>
  <si>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</si>
  <si>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</si>
  <si>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</si>
  <si>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</si>
  <si>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</si>
  <si>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</si>
  <si>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</si>
  <si>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</si>
  <si>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</si>
  <si>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</si>
  <si>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</si>
  <si>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</si>
  <si>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</si>
  <si>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</si>
  <si>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</si>
  <si>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</si>
  <si>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</si>
  <si>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</si>
  <si>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</si>
  <si>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</si>
  <si>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</si>
  <si>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</si>
  <si>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</si>
  <si>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</si>
  <si>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</si>
  <si>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</si>
  <si>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</si>
  <si>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</si>
  <si>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</si>
  <si>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</si>
  <si>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</si>
  <si>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</si>
  <si>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</si>
  <si>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</si>
  <si>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</si>
  <si>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</si>
  <si>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</si>
  <si>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</si>
  <si>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</si>
  <si>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</si>
  <si>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</si>
  <si>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</si>
  <si>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</si>
  <si>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</si>
  <si>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</si>
  <si>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</si>
  <si>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</si>
  <si>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</si>
  <si>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</si>
  <si>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</si>
  <si>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</si>
  <si>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</si>
  <si>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</si>
  <si>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</si>
  <si>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</si>
  <si>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</si>
  <si>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</si>
  <si>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</si>
  <si>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</si>
  <si>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</si>
  <si>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</si>
  <si>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</si>
  <si>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</si>
  <si>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</si>
  <si>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</si>
  <si>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</si>
  <si>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</si>
  <si>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</si>
  <si>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</si>
  <si>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</si>
  <si>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</si>
  <si>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</si>
  <si>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</si>
  <si>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</si>
  <si>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</si>
  <si>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</si>
  <si>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</si>
  <si>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</si>
  <si>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</si>
  <si>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</si>
  <si>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</si>
  <si>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</si>
  <si>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</si>
  <si>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</si>
  <si>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</si>
  <si>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</si>
  <si>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</si>
  <si>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</si>
  <si>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</si>
  <si>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</si>
  <si>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</si>
  <si>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</si>
  <si>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</si>
  <si>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</si>
  <si>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</si>
  <si>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</si>
  <si>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</si>
  <si>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</si>
  <si>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</si>
  <si>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</si>
  <si>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</si>
  <si>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</si>
  <si>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</si>
  <si>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</si>
  <si>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</si>
  <si>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</si>
  <si>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</si>
  <si>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</si>
  <si>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</si>
  <si>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</si>
  <si>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</si>
  <si>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</si>
  <si>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</si>
  <si>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</si>
  <si>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</si>
  <si>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</si>
  <si>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</si>
  <si>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</si>
  <si>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</si>
  <si>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</si>
  <si>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</si>
  <si>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</si>
  <si>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</si>
  <si>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</si>
  <si>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</si>
  <si>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</si>
  <si>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</si>
  <si>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</si>
  <si>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</si>
  <si>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</si>
  <si>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</si>
  <si>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</si>
  <si>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</si>
  <si>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</si>
  <si>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</si>
  <si>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</si>
  <si>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</si>
  <si>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</si>
  <si>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</si>
  <si>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</si>
  <si>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</si>
  <si>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</si>
  <si>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</si>
  <si>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</si>
  <si>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</si>
  <si>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</si>
  <si>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</si>
  <si>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</si>
  <si>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</si>
  <si>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</si>
  <si>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</si>
  <si>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</si>
  <si>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</si>
  <si>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</si>
  <si>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</si>
  <si>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</si>
  <si>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</si>
  <si>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</si>
  <si>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</si>
  <si>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</si>
  <si>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</si>
  <si>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</si>
  <si>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</si>
  <si>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</si>
  <si>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</si>
  <si>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</si>
  <si>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</si>
  <si>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</si>
  <si>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</si>
  <si>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</si>
  <si>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</si>
  <si>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</si>
  <si>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</si>
  <si>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</si>
  <si>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</si>
  <si>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</si>
  <si>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</si>
  <si>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</si>
  <si>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</si>
  <si>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</si>
  <si>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</si>
  <si>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</si>
  <si>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</si>
  <si>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</si>
  <si>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</si>
  <si>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</si>
  <si>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</si>
  <si>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</si>
  <si>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</si>
  <si>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</si>
  <si>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</si>
  <si>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</si>
  <si>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</si>
  <si>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</si>
  <si>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</si>
  <si>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</si>
  <si>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</si>
  <si>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</si>
  <si>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</si>
  <si>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</si>
  <si>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</si>
  <si>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</si>
  <si>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</si>
  <si>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</si>
  <si>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</si>
  <si>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</si>
  <si>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</si>
  <si>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</si>
  <si>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</si>
  <si>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</si>
  <si>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</si>
  <si>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</si>
  <si>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</si>
  <si>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</si>
  <si>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</si>
  <si>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</si>
  <si>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</si>
  <si>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</si>
  <si>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</si>
  <si>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</si>
  <si>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</si>
  <si>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</si>
  <si>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</si>
  <si>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</si>
  <si>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</si>
  <si>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</si>
  <si>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</si>
  <si>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</si>
  <si>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</si>
  <si>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</si>
  <si>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</si>
  <si>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</si>
  <si>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</si>
  <si>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</si>
  <si>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</si>
  <si>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</si>
  <si>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</si>
  <si>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</si>
  <si>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</si>
  <si>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</si>
  <si>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</si>
  <si>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</si>
  <si>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</si>
  <si>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</si>
  <si>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</si>
  <si>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</si>
  <si>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</si>
  <si>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</si>
  <si>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</si>
  <si>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</si>
  <si>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</si>
  <si>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</si>
  <si>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</si>
  <si>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</si>
  <si>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</si>
  <si>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</si>
  <si>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</si>
  <si>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</si>
  <si>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</si>
  <si>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</si>
  <si>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</si>
  <si>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</si>
  <si>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</si>
  <si>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</si>
  <si>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</si>
  <si>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</si>
  <si>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</si>
  <si>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</si>
  <si>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</si>
  <si>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</si>
  <si>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</si>
  <si>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</si>
  <si>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</si>
  <si>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</si>
  <si>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</si>
  <si>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</si>
  <si>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</si>
  <si>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</si>
  <si>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</si>
  <si>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</si>
  <si>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</si>
  <si>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</si>
  <si>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</si>
  <si>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</si>
  <si>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</si>
  <si>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</si>
  <si>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</si>
  <si>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</si>
  <si>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</si>
  <si>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</si>
  <si>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</si>
  <si>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</si>
  <si>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</si>
  <si>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</si>
  <si>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</si>
  <si>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</si>
  <si>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</si>
  <si>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</si>
  <si>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</si>
  <si>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</si>
  <si>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</si>
  <si>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</si>
  <si>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</si>
  <si>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</si>
  <si>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</si>
  <si>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</si>
  <si>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</si>
  <si>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</si>
  <si>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</si>
  <si>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</si>
  <si>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</si>
  <si>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</si>
  <si>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</si>
  <si>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</si>
  <si>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</si>
  <si>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</si>
  <si>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</si>
  <si>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</si>
  <si>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</si>
  <si>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</si>
  <si>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</si>
  <si>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</si>
  <si>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</si>
  <si>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</si>
  <si>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</si>
  <si>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</si>
  <si>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</si>
  <si>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</si>
  <si>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</si>
  <si>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</si>
  <si>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</si>
  <si>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</si>
  <si>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</si>
  <si>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</si>
  <si>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</si>
  <si>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</si>
  <si>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</si>
  <si>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</si>
  <si>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</si>
  <si>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</si>
  <si>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</si>
  <si>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</si>
  <si>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</si>
  <si>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</si>
  <si>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</si>
  <si>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</si>
  <si>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</si>
  <si>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</si>
  <si>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</si>
  <si>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</si>
  <si>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</si>
  <si>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</si>
  <si>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</si>
  <si>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</si>
  <si>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</si>
  <si>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</si>
  <si>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</si>
  <si>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</si>
  <si>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</si>
  <si>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</si>
  <si>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</si>
  <si>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</si>
  <si>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</si>
  <si>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</si>
  <si>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</si>
  <si>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</si>
  <si>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</si>
  <si>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</si>
  <si>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</si>
  <si>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</si>
  <si>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</si>
  <si>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</si>
  <si>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</si>
  <si>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</si>
  <si>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</si>
  <si>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</si>
  <si>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</si>
  <si>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</si>
  <si>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</si>
  <si>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</si>
  <si>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</si>
  <si>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</si>
  <si>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</si>
  <si>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</si>
  <si>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</si>
  <si>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</si>
  <si>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</si>
  <si>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</si>
  <si>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</si>
  <si>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</si>
  <si>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</si>
  <si>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</si>
  <si>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</si>
  <si>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</si>
  <si>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</si>
  <si>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</si>
  <si>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</si>
  <si>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</si>
  <si>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</si>
  <si>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</si>
  <si>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</si>
  <si>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</si>
  <si>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</si>
  <si>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</si>
  <si>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</si>
  <si>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</si>
  <si>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</si>
  <si>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</si>
  <si>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</si>
  <si>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</si>
  <si>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</si>
  <si>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</si>
  <si>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</si>
  <si>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</si>
  <si>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</si>
  <si>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</si>
  <si>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</si>
  <si>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</si>
  <si>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</si>
  <si>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</si>
  <si>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</si>
  <si>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</si>
  <si>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</si>
  <si>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</si>
  <si>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</si>
  <si>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</si>
  <si>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</si>
  <si>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</si>
  <si>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</si>
  <si>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</si>
  <si>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</si>
  <si>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</si>
  <si>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</si>
  <si>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</si>
  <si>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</si>
  <si>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</si>
  <si>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</si>
  <si>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</si>
  <si>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</si>
  <si>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</si>
  <si>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</si>
  <si>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</si>
  <si>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</si>
  <si>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</si>
  <si>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</si>
  <si>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</si>
  <si>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</si>
  <si>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</si>
  <si>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</si>
  <si>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</si>
  <si>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</si>
  <si>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</si>
  <si>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</si>
  <si>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</si>
  <si>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</si>
  <si>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</si>
  <si>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</si>
  <si>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</si>
  <si>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</si>
  <si>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</si>
  <si>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</si>
  <si>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</si>
  <si>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</si>
  <si>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</si>
  <si>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</si>
  <si>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</si>
  <si>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</si>
  <si>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</si>
  <si>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</si>
  <si>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</si>
  <si>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</si>
  <si>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</si>
  <si>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</si>
  <si>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</si>
  <si>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</si>
  <si>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</si>
  <si>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</si>
  <si>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</si>
  <si>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</si>
  <si>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</si>
  <si>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</si>
  <si>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</si>
  <si>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</si>
  <si>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</si>
  <si>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</si>
  <si>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</si>
  <si>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</si>
  <si>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</si>
  <si>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</si>
  <si>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</si>
  <si>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</si>
  <si>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</si>
  <si>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</si>
  <si>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</si>
  <si>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</si>
  <si>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</si>
  <si>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</si>
  <si>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</si>
  <si>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</si>
  <si>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</si>
  <si>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</si>
  <si>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</si>
  <si>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</si>
  <si>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</si>
  <si>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</si>
  <si>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</si>
  <si>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</si>
  <si>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</si>
  <si>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</si>
  <si>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</si>
  <si>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</si>
  <si>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</si>
  <si>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</si>
  <si>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</si>
  <si>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</si>
  <si>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</si>
  <si>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</si>
  <si>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</si>
  <si>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</si>
  <si>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</si>
  <si>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</si>
  <si>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</si>
  <si>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</si>
  <si>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</si>
  <si>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</si>
  <si>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</si>
  <si>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</si>
  <si>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</si>
  <si>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</si>
  <si>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</si>
  <si>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</si>
  <si>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</si>
  <si>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</si>
  <si>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</si>
  <si>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</si>
  <si>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</si>
  <si>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</si>
  <si>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</si>
  <si>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</si>
  <si>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</si>
  <si>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</si>
  <si>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</si>
  <si>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</si>
  <si>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</si>
  <si>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</si>
  <si>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</si>
  <si>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</si>
  <si>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</si>
  <si>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</si>
  <si>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</si>
  <si>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</si>
  <si>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</si>
  <si>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</si>
  <si>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</si>
  <si>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</si>
  <si>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</si>
  <si>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</si>
  <si>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</si>
  <si>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</si>
  <si>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</si>
  <si>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</si>
  <si>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</si>
  <si>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</si>
  <si>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</si>
  <si>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</si>
  <si>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</si>
  <si>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</si>
  <si>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</si>
  <si>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</si>
  <si>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</si>
  <si>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</si>
  <si>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</si>
  <si>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</si>
  <si>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</si>
  <si>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</si>
  <si>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</si>
  <si>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</si>
  <si>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</si>
  <si>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</si>
  <si>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</si>
  <si>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</si>
  <si>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</si>
  <si>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</si>
  <si>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</si>
  <si>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</si>
  <si>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</si>
  <si>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</si>
  <si>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</si>
  <si>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</si>
  <si>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</si>
  <si>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</si>
  <si>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</si>
  <si>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</si>
  <si>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</si>
  <si>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</si>
  <si>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</si>
  <si>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</si>
  <si>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</si>
  <si>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</si>
  <si>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</si>
  <si>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</si>
  <si>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</si>
  <si>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</si>
  <si>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</si>
  <si>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</si>
  <si>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</si>
  <si>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</si>
  <si>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</si>
  <si>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</si>
  <si>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</si>
  <si>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</si>
  <si>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</si>
  <si>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</si>
  <si>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</si>
  <si>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</si>
  <si>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</si>
  <si>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</si>
  <si>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</si>
  <si>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</si>
  <si>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</si>
  <si>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</si>
  <si>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</si>
  <si>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</si>
  <si>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</si>
  <si>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</si>
  <si>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</si>
  <si>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</si>
  <si>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</si>
  <si>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</si>
  <si>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</si>
  <si>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</si>
  <si>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</si>
  <si>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</si>
  <si>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</si>
  <si>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</si>
  <si>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</si>
  <si>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</si>
  <si>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</si>
  <si>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</si>
  <si>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</si>
  <si>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</si>
  <si>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</si>
  <si>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</si>
  <si>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</si>
  <si>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</si>
  <si>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</si>
  <si>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</si>
  <si>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</si>
  <si>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</si>
  <si>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</si>
  <si>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</si>
  <si>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</si>
  <si>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</si>
  <si>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</si>
  <si>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</si>
  <si>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</si>
  <si>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</si>
  <si>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</si>
  <si>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</si>
  <si>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</si>
  <si>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</si>
  <si>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</si>
  <si>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</si>
  <si>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</si>
  <si>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</si>
  <si>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</si>
  <si>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</si>
  <si>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</si>
  <si>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</si>
  <si>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</si>
  <si>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</si>
  <si>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</si>
  <si>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</si>
  <si>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</si>
  <si>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</si>
  <si>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</si>
  <si>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</si>
  <si>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</si>
  <si>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</si>
  <si>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</si>
  <si>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</si>
  <si>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</si>
  <si>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</si>
  <si>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</si>
  <si>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</si>
  <si>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</si>
  <si>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</si>
  <si>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</si>
  <si>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</si>
  <si>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</si>
  <si>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</si>
  <si>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</si>
  <si>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</si>
  <si>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</si>
  <si>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</si>
  <si>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</si>
  <si>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</si>
  <si>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</si>
  <si>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</si>
  <si>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</si>
  <si>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</si>
  <si>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</si>
  <si>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</si>
  <si>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</si>
  <si>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</si>
  <si>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</si>
  <si>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</si>
  <si>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</si>
  <si>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</si>
  <si>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</si>
  <si>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</si>
  <si>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</si>
  <si>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</si>
  <si>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</si>
  <si>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</si>
  <si>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</si>
  <si>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</si>
  <si>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</si>
  <si>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</si>
  <si>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</si>
  <si>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</si>
  <si>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</si>
  <si>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</si>
  <si>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</si>
  <si>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</si>
  <si>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</si>
  <si>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</si>
  <si>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</si>
  <si>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</si>
  <si>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</si>
  <si>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</si>
  <si>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</si>
  <si>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</si>
  <si>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</si>
  <si>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</si>
  <si>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</si>
  <si>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</si>
  <si>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</si>
  <si>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</si>
  <si>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</si>
  <si>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</si>
  <si>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</si>
  <si>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</si>
  <si>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</si>
  <si>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</si>
  <si>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</si>
  <si>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</si>
  <si>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</si>
  <si>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</si>
  <si>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</si>
  <si>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</si>
  <si>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</si>
  <si>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</si>
  <si>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</si>
  <si>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</si>
  <si>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</si>
  <si>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</si>
  <si>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</si>
  <si>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</si>
  <si>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</si>
  <si>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</si>
  <si>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</si>
  <si>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</si>
  <si>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</si>
  <si>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</si>
  <si>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</si>
  <si>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</si>
  <si>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</si>
  <si>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</si>
  <si>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</si>
  <si>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</si>
  <si>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</si>
  <si>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</si>
  <si>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</si>
  <si>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</si>
  <si>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</si>
  <si>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</si>
  <si>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</si>
  <si>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</si>
  <si>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</si>
  <si>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</si>
  <si>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</si>
  <si>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</si>
  <si>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</si>
  <si>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</si>
  <si>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</si>
  <si>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</si>
  <si>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</si>
  <si>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</si>
  <si>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</si>
  <si>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</si>
  <si>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</si>
  <si>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</si>
  <si>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</si>
  <si>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</si>
  <si>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</si>
  <si>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</si>
  <si>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</si>
  <si>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</si>
  <si>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</si>
  <si>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</si>
  <si>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</si>
  <si>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</si>
  <si>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</si>
  <si>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</si>
  <si>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</si>
  <si>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</si>
  <si>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</si>
  <si>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</si>
  <si>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</si>
  <si>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</si>
  <si>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</si>
  <si>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</si>
  <si>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</si>
  <si>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</si>
  <si>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</si>
  <si>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</si>
  <si>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</si>
  <si>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</si>
  <si>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</si>
  <si>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</si>
  <si>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</si>
  <si>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</si>
  <si>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</si>
  <si>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</si>
  <si>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</si>
  <si>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</si>
  <si>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</si>
  <si>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</si>
  <si>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</si>
  <si>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</si>
  <si>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</si>
  <si>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</si>
  <si>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</si>
  <si>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</si>
  <si>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</si>
  <si>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</si>
  <si>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</si>
  <si>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</si>
  <si>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</si>
  <si>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</si>
  <si>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</si>
  <si>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</si>
  <si>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</si>
  <si>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</si>
  <si>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</si>
  <si>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</si>
  <si>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</si>
  <si>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</si>
  <si>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</si>
  <si>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</si>
  <si>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</si>
  <si>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</si>
  <si>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</si>
  <si>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</si>
  <si>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</si>
  <si>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</si>
  <si>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</si>
  <si>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</si>
  <si>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</si>
  <si>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</si>
  <si>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</si>
  <si>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</si>
  <si>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</si>
  <si>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</si>
  <si>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</si>
  <si>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</si>
  <si>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</si>
  <si>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</si>
  <si>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</si>
  <si>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</si>
  <si>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</si>
  <si>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</si>
  <si>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</si>
  <si>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</si>
  <si>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</si>
  <si>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</si>
  <si>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</si>
  <si>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</si>
  <si>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</si>
  <si>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</si>
  <si>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</si>
  <si>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</si>
  <si>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</si>
  <si>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</si>
  <si>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</si>
  <si>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</si>
  <si>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</si>
  <si>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</si>
  <si>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</si>
  <si>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</si>
  <si>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</si>
  <si>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</si>
  <si>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</si>
  <si>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</si>
  <si>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</si>
  <si>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</si>
  <si>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</si>
  <si>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</si>
  <si>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</si>
  <si>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</si>
  <si>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</si>
  <si>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</si>
  <si>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</si>
  <si>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</si>
  <si>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</si>
  <si>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</si>
  <si>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</si>
  <si>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</si>
  <si>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</si>
  <si>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</si>
  <si>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</si>
  <si>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</si>
  <si>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</si>
  <si>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</si>
  <si>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</si>
  <si>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</si>
  <si>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</si>
  <si>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</si>
  <si>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</si>
  <si>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</si>
  <si>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</si>
  <si>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</si>
  <si>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</si>
  <si>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</si>
  <si>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</si>
  <si>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</si>
  <si>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</si>
  <si>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</si>
  <si>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</si>
  <si>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</si>
  <si>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</si>
  <si>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</si>
  <si>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</si>
  <si>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</si>
  <si>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</si>
  <si>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</si>
  <si>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</si>
  <si>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</si>
  <si>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</si>
  <si>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</si>
  <si>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</si>
  <si>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</si>
  <si>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</si>
  <si>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</si>
  <si>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</si>
  <si>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</si>
  <si>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</si>
  <si>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</si>
  <si>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</si>
  <si>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</si>
  <si>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</si>
  <si>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</si>
  <si>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</si>
  <si>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</si>
  <si>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</si>
  <si>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</si>
  <si>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</si>
  <si>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</si>
  <si>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</si>
  <si>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</si>
  <si>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</si>
  <si>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</si>
  <si>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</si>
  <si>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</si>
  <si>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</si>
  <si>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</si>
  <si>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</si>
  <si>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</si>
  <si>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</si>
  <si>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</si>
  <si>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</si>
  <si>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</si>
  <si>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</si>
  <si>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</si>
  <si>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</si>
  <si>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</si>
  <si>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</si>
  <si>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</si>
  <si>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</si>
  <si>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</si>
  <si>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</si>
  <si>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</si>
  <si>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</si>
  <si>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</si>
  <si>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</si>
  <si>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</si>
  <si>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</si>
  <si>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</si>
  <si>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</si>
  <si>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</si>
  <si>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</si>
  <si>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</si>
  <si>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</si>
  <si>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</si>
  <si>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</si>
  <si>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</si>
  <si>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</si>
  <si>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</si>
  <si>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</si>
  <si>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</si>
  <si>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</si>
  <si>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</si>
  <si>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</si>
  <si>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</si>
  <si>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</si>
  <si>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</si>
  <si>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</si>
  <si>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</si>
  <si>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</si>
  <si>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</si>
  <si>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</si>
  <si>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</si>
  <si>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</si>
  <si>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</si>
  <si>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</si>
  <si>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</si>
  <si>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</si>
  <si>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</si>
  <si>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</si>
  <si>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</si>
  <si>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</si>
  <si>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</si>
  <si>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</si>
  <si>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</si>
  <si>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</si>
  <si>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</si>
  <si>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</si>
  <si>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</si>
  <si>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</si>
  <si>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</si>
  <si>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</si>
  <si>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</si>
  <si>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</si>
  <si>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</si>
  <si>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</si>
  <si>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</si>
  <si>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</si>
  <si>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</si>
  <si>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</si>
  <si>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</si>
  <si>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</si>
  <si>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</si>
  <si>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</si>
  <si>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</si>
  <si>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</si>
  <si>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</si>
  <si>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</si>
  <si>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</si>
  <si>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</si>
  <si>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</si>
  <si>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</si>
  <si>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</si>
  <si>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</si>
  <si>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</si>
  <si>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</si>
  <si>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</si>
  <si>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</si>
  <si>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</si>
  <si>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</si>
  <si>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</si>
  <si>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</si>
  <si>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</si>
  <si>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</si>
  <si>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</si>
  <si>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</si>
  <si>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</si>
  <si>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</si>
  <si>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</si>
  <si>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</si>
  <si>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</si>
  <si>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</si>
  <si>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</si>
  <si>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</si>
  <si>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</si>
  <si>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</si>
  <si>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</si>
  <si>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</si>
  <si>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</si>
  <si>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</si>
  <si>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</si>
  <si>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</si>
  <si>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</si>
  <si>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</si>
  <si>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</si>
  <si>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</si>
  <si>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</si>
  <si>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</si>
  <si>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</si>
  <si>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</si>
  <si>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</si>
  <si>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</si>
  <si>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</si>
  <si>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</si>
  <si>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</si>
  <si>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</si>
  <si>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</si>
  <si>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</si>
  <si>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</si>
  <si>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</si>
  <si>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</si>
  <si>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</si>
  <si>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</si>
  <si>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</si>
  <si>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</si>
  <si>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</si>
  <si>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</si>
  <si>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</si>
  <si>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</si>
  <si>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</si>
  <si>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</si>
  <si>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</si>
  <si>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</si>
  <si>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</si>
  <si>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</si>
  <si>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</si>
  <si>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</si>
  <si>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</si>
  <si>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</si>
  <si>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</si>
  <si>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</si>
  <si>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</si>
  <si>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</si>
  <si>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</si>
  <si>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</si>
  <si>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</si>
  <si>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</si>
  <si>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</si>
  <si>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</si>
  <si>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</si>
  <si>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</si>
  <si>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</si>
  <si>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</si>
  <si>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</si>
  <si>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</si>
  <si>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</si>
  <si>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</si>
  <si>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</si>
  <si>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</si>
  <si>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</si>
  <si>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</si>
  <si>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</si>
  <si>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</si>
  <si>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</si>
  <si>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</si>
  <si>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</si>
  <si>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</si>
  <si>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</si>
  <si>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</si>
  <si>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</si>
  <si>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</si>
  <si>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</si>
  <si>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</si>
  <si>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</si>
  <si>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</si>
  <si>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</si>
  <si>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</si>
  <si>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</si>
  <si>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</si>
  <si>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</si>
  <si>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</si>
  <si>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</si>
  <si>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</si>
  <si>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</si>
  <si>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</si>
  <si>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</si>
  <si>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</si>
  <si>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</si>
  <si>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</si>
  <si>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</si>
  <si>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</si>
  <si>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</si>
  <si>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</si>
  <si>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</si>
  <si>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</si>
  <si>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</si>
  <si>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</si>
  <si>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</si>
  <si>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</si>
  <si>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</si>
  <si>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</si>
  <si>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</si>
  <si>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</si>
  <si>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</si>
  <si>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</si>
  <si>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</si>
  <si>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</si>
  <si>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</si>
  <si>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</si>
  <si>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</si>
  <si>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</si>
  <si>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</si>
  <si>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</si>
  <si>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</si>
  <si>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</si>
  <si>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</si>
  <si>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</si>
  <si>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</si>
  <si>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</si>
  <si>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</si>
  <si>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</si>
  <si>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</si>
  <si>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</si>
  <si>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</si>
  <si>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</si>
  <si>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</si>
  <si>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</si>
  <si>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</si>
  <si>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</si>
  <si>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</si>
  <si>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</si>
  <si>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</si>
  <si>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</si>
  <si>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</si>
  <si>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</si>
  <si>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</si>
  <si>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</si>
  <si>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</si>
  <si>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</si>
  <si>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</si>
  <si>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</si>
  <si>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</si>
  <si>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</si>
  <si>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</si>
  <si>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</si>
  <si>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</si>
  <si>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</si>
  <si>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</si>
  <si>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</si>
  <si>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</si>
  <si>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</si>
  <si>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</si>
  <si>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</si>
  <si>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</si>
  <si>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</si>
  <si>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</si>
  <si>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</si>
  <si>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</si>
  <si>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</si>
  <si>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</si>
  <si>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</si>
  <si>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</si>
  <si>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</si>
  <si>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</si>
  <si>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</si>
  <si>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</si>
  <si>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</si>
  <si>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</si>
  <si>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</si>
  <si>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</si>
  <si>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</si>
  <si>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</si>
  <si>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</si>
  <si>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</si>
  <si>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</si>
  <si>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</si>
  <si>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</si>
  <si>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</si>
  <si>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</si>
  <si>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</si>
  <si>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</si>
  <si>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</si>
  <si>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</si>
  <si>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</si>
  <si>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</si>
  <si>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</si>
  <si>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</si>
  <si>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</si>
  <si>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</si>
  <si>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</si>
  <si>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</si>
  <si>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</si>
  <si>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</si>
  <si>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</si>
  <si>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</si>
  <si>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</si>
  <si>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</si>
  <si>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</si>
  <si>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</si>
  <si>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</si>
  <si>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</si>
  <si>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</si>
  <si>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</si>
  <si>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</si>
  <si>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</si>
  <si>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</si>
  <si>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</si>
  <si>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</si>
  <si>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</si>
  <si>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</si>
  <si>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</si>
  <si>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</si>
  <si>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</si>
  <si>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</si>
  <si>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</si>
  <si>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</si>
  <si>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</si>
  <si>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</si>
  <si>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</si>
  <si>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</si>
  <si>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</si>
  <si>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</si>
  <si>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</si>
  <si>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</si>
  <si>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</si>
  <si>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</si>
  <si>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</si>
  <si>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</si>
  <si>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</si>
  <si>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</si>
  <si>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</si>
  <si>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</si>
  <si>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</si>
  <si>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</si>
  <si>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</si>
  <si>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</si>
  <si>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</si>
  <si>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</si>
  <si>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</si>
  <si>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</si>
  <si>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</si>
  <si>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</si>
  <si>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</si>
  <si>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</si>
  <si>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</si>
  <si>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</si>
  <si>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</si>
  <si>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</si>
  <si>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</si>
  <si>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</si>
  <si>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</si>
  <si>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</si>
  <si>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</si>
  <si>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</si>
  <si>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</si>
  <si>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</si>
  <si>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</si>
  <si>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</si>
  <si>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</si>
  <si>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</si>
  <si>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</si>
  <si>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</si>
  <si>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</si>
  <si>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</si>
  <si>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</si>
  <si>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</si>
  <si>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</si>
  <si>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</si>
  <si>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</si>
  <si>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</si>
  <si>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</si>
  <si>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</si>
  <si>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</si>
  <si>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</si>
  <si>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</si>
  <si>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</si>
  <si>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</si>
  <si>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</si>
  <si>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</si>
  <si>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</si>
  <si>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</si>
  <si>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</si>
  <si>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</si>
  <si>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</si>
  <si>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</si>
  <si>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</si>
  <si>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</si>
  <si>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</si>
  <si>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</si>
  <si>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</si>
  <si>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</si>
  <si>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</si>
  <si>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</si>
  <si>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</si>
  <si>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</si>
  <si>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</si>
  <si>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</si>
  <si>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</si>
  <si>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</si>
  <si>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</si>
  <si>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</si>
  <si>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</si>
  <si>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</si>
  <si>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</si>
  <si>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</si>
  <si>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</si>
  <si>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</si>
  <si>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</si>
  <si>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</si>
  <si>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</si>
  <si>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</si>
  <si>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</si>
  <si>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</si>
  <si>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</si>
  <si>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</si>
  <si>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</si>
  <si>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</si>
  <si>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</si>
  <si>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</si>
  <si>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</si>
  <si>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</si>
  <si>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</si>
  <si>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</si>
  <si>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</si>
  <si>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</si>
  <si>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</si>
  <si>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</si>
  <si>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</si>
  <si>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</si>
  <si>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</si>
  <si>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</si>
  <si>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</si>
  <si>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</si>
  <si>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</si>
  <si>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</si>
  <si>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</si>
  <si>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</si>
  <si>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</si>
  <si>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</si>
  <si>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</si>
  <si>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</si>
  <si>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</si>
  <si>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</si>
  <si>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</si>
  <si>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</si>
  <si>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</si>
  <si>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</si>
  <si>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</si>
  <si>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</si>
  <si>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</si>
  <si>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</si>
  <si>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</si>
  <si>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</si>
  <si>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</si>
  <si>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</si>
  <si>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</si>
  <si>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</si>
  <si>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</si>
  <si>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</si>
  <si>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</si>
  <si>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</si>
  <si>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</si>
  <si>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</si>
  <si>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</si>
  <si>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</si>
  <si>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</si>
  <si>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</si>
  <si>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</si>
  <si>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</si>
  <si>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</si>
  <si>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</si>
  <si>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</si>
  <si>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</si>
  <si>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</si>
  <si>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</si>
  <si>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</si>
  <si>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</si>
  <si>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</si>
  <si>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</si>
  <si>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</si>
  <si>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</si>
  <si>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</si>
  <si>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</si>
  <si>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</si>
  <si>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</si>
  <si>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</si>
  <si>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</si>
  <si>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</si>
  <si>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</si>
  <si>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</si>
  <si>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</si>
  <si>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</si>
  <si>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</si>
  <si>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</si>
  <si>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</si>
  <si>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</si>
  <si>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</si>
  <si>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</si>
  <si>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</si>
  <si>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</si>
  <si>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</si>
  <si>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</si>
  <si>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</si>
  <si>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</si>
  <si>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</si>
  <si>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</si>
  <si>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</si>
  <si>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</si>
  <si>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</si>
  <si>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</si>
  <si>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</si>
  <si>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</si>
  <si>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</si>
  <si>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</si>
  <si>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</si>
  <si>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</si>
  <si>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</si>
  <si>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</si>
  <si>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</si>
  <si>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</si>
  <si>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</si>
  <si>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</si>
  <si>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</si>
  <si>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</si>
  <si>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</si>
  <si>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</si>
  <si>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</si>
  <si>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</si>
  <si>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</si>
  <si>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</si>
  <si>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</si>
  <si>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</si>
  <si>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</si>
  <si>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</si>
  <si>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</si>
  <si>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</si>
  <si>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</si>
  <si>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</si>
  <si>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</si>
  <si>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</si>
  <si>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</si>
  <si>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</si>
  <si>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</si>
  <si>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</si>
  <si>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</si>
  <si>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</si>
  <si>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</si>
  <si>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</si>
  <si>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</si>
  <si>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</si>
  <si>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</si>
  <si>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</si>
  <si>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</si>
  <si>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</si>
  <si>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</si>
  <si>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</si>
  <si>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</si>
  <si>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</si>
  <si>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</si>
  <si>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</si>
  <si>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</si>
  <si>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</si>
  <si>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</si>
  <si>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</si>
  <si>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</si>
  <si>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</si>
  <si>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</si>
  <si>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</si>
  <si>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</si>
  <si>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</si>
  <si>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</si>
  <si>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</si>
  <si>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</si>
  <si>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</si>
  <si>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</si>
  <si>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</si>
  <si>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</si>
  <si>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</si>
  <si>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</si>
  <si>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</si>
  <si>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</si>
  <si>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</si>
  <si>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</si>
  <si>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</si>
  <si>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</si>
  <si>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</si>
  <si>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</si>
  <si>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</si>
  <si>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</si>
  <si>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</si>
  <si>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</si>
  <si>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</si>
  <si>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</si>
  <si>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</si>
  <si>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</si>
  <si>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</si>
  <si>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</si>
  <si>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</si>
  <si>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</si>
  <si>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</si>
  <si>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</si>
  <si>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</si>
  <si>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</si>
  <si>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</si>
  <si>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</si>
  <si>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</si>
  <si>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</si>
  <si>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</si>
  <si>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</si>
  <si>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</si>
  <si>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</si>
  <si>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</si>
  <si>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</si>
  <si>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</si>
  <si>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</si>
  <si>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</si>
  <si>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</si>
  <si>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</si>
  <si>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</si>
  <si>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</si>
  <si>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</si>
  <si>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</si>
  <si>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</si>
  <si>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</si>
  <si>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</si>
  <si>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</si>
  <si>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</si>
  <si>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</si>
  <si>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</si>
  <si>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</si>
  <si>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</si>
  <si>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</si>
  <si>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</si>
  <si>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</si>
  <si>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</si>
  <si>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</si>
  <si>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</si>
  <si>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</si>
  <si>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</si>
  <si>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</si>
  <si>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</si>
  <si>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</si>
  <si>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</si>
  <si>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</si>
  <si>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</si>
  <si>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</si>
  <si>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</si>
  <si>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</si>
  <si>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</si>
  <si>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</si>
  <si>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</si>
  <si>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</si>
  <si>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</si>
  <si>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</si>
  <si>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</si>
  <si>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</si>
  <si>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</si>
  <si>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</si>
  <si>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</si>
  <si>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</si>
  <si>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</si>
  <si>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</si>
  <si>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</si>
  <si>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</si>
  <si>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</si>
  <si>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</si>
  <si>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</si>
  <si>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</si>
  <si>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</si>
  <si>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</si>
  <si>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</si>
  <si>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</si>
  <si>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</si>
  <si>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</si>
  <si>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</si>
  <si>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</si>
  <si>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</si>
  <si>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</si>
  <si>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</si>
  <si>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</si>
  <si>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</si>
  <si>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</si>
  <si>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</si>
  <si>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</si>
  <si>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</si>
  <si>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</si>
  <si>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</si>
  <si>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</si>
  <si>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</si>
  <si>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</si>
  <si>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</si>
  <si>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</si>
  <si>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</si>
  <si>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</si>
  <si>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</si>
  <si>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</si>
  <si>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</si>
  <si>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</si>
  <si>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</si>
  <si>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</si>
  <si>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</si>
  <si>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</si>
  <si>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</si>
  <si>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</si>
  <si>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</si>
  <si>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</si>
  <si>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</si>
  <si>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</si>
  <si>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</si>
  <si>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</si>
  <si>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</si>
  <si>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</si>
  <si>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</si>
  <si>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</si>
  <si>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</si>
  <si>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</si>
  <si>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</si>
  <si>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</si>
  <si>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</si>
  <si>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</si>
  <si>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</si>
  <si>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</si>
  <si>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</si>
  <si>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</si>
  <si>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</si>
  <si>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</si>
  <si>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</si>
  <si>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</si>
  <si>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</si>
  <si>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</si>
  <si>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</si>
  <si>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</si>
  <si>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</si>
  <si>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</si>
  <si>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</si>
  <si>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</si>
  <si>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</si>
  <si>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</si>
  <si>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</si>
  <si>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</si>
  <si>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</si>
  <si>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</si>
  <si>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</si>
  <si>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</si>
  <si>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</si>
  <si>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</si>
  <si>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</si>
  <si>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</si>
  <si>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</si>
  <si>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</si>
  <si>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</si>
  <si>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</si>
  <si>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</si>
  <si>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</si>
  <si>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</si>
  <si>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</si>
  <si>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</si>
  <si>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</si>
  <si>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</si>
  <si>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</si>
  <si>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</si>
  <si>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</si>
  <si>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</si>
  <si>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</si>
  <si>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</si>
  <si>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</si>
  <si>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</si>
  <si>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</si>
  <si>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</si>
  <si>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</si>
  <si>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</si>
  <si>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</si>
  <si>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</si>
  <si>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</si>
  <si>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</si>
  <si>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</si>
  <si>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</si>
  <si>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</si>
  <si>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</si>
  <si>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</si>
  <si>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</si>
  <si>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</si>
  <si>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</si>
  <si>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</si>
  <si>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</si>
  <si>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</si>
  <si>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</si>
  <si>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</si>
  <si>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</si>
  <si>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</si>
  <si>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</si>
  <si>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</si>
  <si>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</si>
  <si>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</si>
  <si>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</si>
  <si>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</si>
  <si>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</si>
  <si>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</si>
  <si>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</si>
  <si>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</si>
  <si>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</si>
  <si>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</si>
  <si>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</si>
  <si>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</si>
  <si>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</si>
  <si>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</si>
  <si>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</si>
  <si>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</si>
  <si>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</si>
  <si>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</si>
  <si>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</si>
  <si>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</si>
  <si>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</si>
  <si>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</si>
  <si>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</si>
  <si>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</si>
  <si>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</si>
  <si>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</si>
  <si>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</si>
  <si>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</si>
  <si>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</si>
  <si>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</si>
  <si>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</si>
  <si>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</si>
  <si>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</si>
  <si>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</si>
  <si>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</si>
  <si>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</si>
  <si>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</si>
  <si>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</si>
  <si>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</si>
  <si>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</si>
  <si>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</si>
  <si>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</si>
  <si>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</si>
  <si>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</si>
  <si>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</si>
  <si>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</si>
  <si>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</si>
  <si>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</si>
  <si>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</si>
  <si>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</si>
  <si>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</si>
  <si>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</si>
  <si>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</si>
  <si>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</si>
  <si>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</si>
  <si>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</si>
  <si>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</si>
  <si>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</si>
  <si>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</si>
  <si>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</si>
  <si>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</si>
  <si>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</si>
  <si>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</si>
  <si>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</si>
  <si>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</si>
  <si>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</si>
  <si>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</si>
  <si>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</si>
  <si>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</si>
  <si>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</si>
  <si>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</si>
  <si>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</si>
  <si>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</si>
  <si>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</si>
  <si>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</si>
  <si>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</si>
  <si>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</si>
  <si>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</si>
  <si>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</si>
  <si>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</si>
  <si>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</si>
  <si>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</si>
  <si>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</si>
  <si>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</si>
  <si>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</si>
  <si>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</si>
  <si>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</si>
  <si>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</si>
  <si>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</si>
  <si>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</si>
  <si>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</si>
  <si>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</si>
  <si>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</si>
  <si>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</si>
  <si>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</si>
  <si>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</si>
  <si>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</si>
  <si>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</si>
  <si>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</si>
  <si>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</si>
  <si>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</si>
  <si>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</si>
  <si>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</si>
  <si>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</si>
  <si>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</si>
  <si>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</si>
  <si>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</si>
  <si>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</si>
  <si>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</si>
  <si>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</si>
  <si>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</si>
  <si>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</si>
  <si>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</si>
  <si>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</si>
  <si>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</si>
  <si>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</si>
  <si>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</si>
  <si>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</si>
  <si>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</si>
  <si>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</si>
  <si>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</si>
  <si>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</si>
  <si>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</si>
  <si>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</si>
  <si>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</si>
  <si>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</si>
  <si>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</si>
  <si>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</si>
  <si>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</si>
  <si>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</si>
  <si>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</si>
  <si>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</si>
  <si>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</si>
  <si>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</si>
  <si>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</si>
  <si>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</si>
  <si>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</si>
  <si>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</si>
  <si>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</si>
  <si>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</si>
  <si>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</si>
  <si>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</si>
  <si>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</si>
  <si>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</si>
  <si>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</si>
  <si>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</si>
  <si>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</si>
  <si>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</si>
  <si>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</si>
  <si>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</si>
  <si>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</si>
  <si>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</si>
  <si>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</si>
  <si>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</si>
  <si>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</si>
  <si>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</si>
  <si>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</si>
  <si>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</si>
  <si>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</si>
  <si>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</si>
  <si>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</si>
  <si>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</si>
  <si>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</si>
  <si>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</si>
  <si>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</si>
  <si>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</si>
  <si>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</si>
  <si>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</si>
  <si>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</si>
  <si>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</si>
  <si>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</si>
  <si>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</si>
  <si>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</si>
  <si>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</si>
  <si>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</si>
  <si>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</si>
  <si>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</si>
  <si>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</si>
  <si>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</si>
  <si>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</si>
  <si>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</si>
  <si>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</si>
  <si>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</si>
  <si>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</si>
  <si>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</si>
  <si>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</si>
  <si>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</si>
  <si>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</si>
  <si>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</si>
  <si>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</si>
  <si>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</si>
  <si>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</si>
  <si>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</si>
  <si>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</si>
  <si>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</si>
  <si>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</si>
  <si>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</si>
  <si>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</si>
  <si>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</si>
  <si>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</si>
  <si>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</si>
  <si>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</si>
  <si>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</si>
  <si>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</si>
  <si>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</si>
  <si>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</si>
  <si>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</si>
  <si>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</si>
  <si>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</si>
  <si>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</si>
  <si>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</si>
  <si>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</si>
  <si>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</si>
  <si>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</si>
  <si>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</si>
  <si>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</si>
  <si>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</si>
  <si>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</si>
  <si>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</si>
  <si>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</si>
  <si>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</si>
  <si>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</si>
  <si>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</si>
  <si>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</si>
  <si>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</si>
  <si>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</si>
  <si>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</si>
  <si>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</si>
  <si>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</si>
  <si>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</si>
  <si>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</si>
  <si>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</si>
  <si>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</si>
  <si>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</si>
  <si>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</si>
  <si>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</si>
  <si>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</si>
  <si>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</si>
  <si>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</si>
  <si>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</si>
  <si>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</si>
  <si>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</si>
  <si>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</si>
  <si>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</si>
  <si>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</si>
  <si>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</si>
  <si>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</si>
  <si>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</si>
  <si>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</si>
  <si>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</si>
  <si>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</si>
  <si>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</si>
  <si>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</si>
  <si>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</si>
  <si>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</si>
  <si>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</si>
  <si>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</si>
  <si>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</si>
  <si>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</si>
  <si>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</si>
  <si>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</si>
  <si>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</si>
  <si>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</si>
  <si>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</si>
  <si>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</si>
  <si>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</si>
  <si>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</si>
  <si>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</si>
  <si>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</si>
  <si>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</si>
  <si>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</si>
  <si>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</si>
  <si>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</si>
  <si>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</si>
  <si>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</si>
  <si>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</si>
  <si>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</si>
  <si>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</si>
  <si>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</si>
  <si>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</si>
  <si>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</si>
  <si>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</si>
  <si>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</si>
  <si>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</si>
  <si>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</si>
  <si>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</si>
  <si>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</si>
  <si>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</si>
  <si>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</si>
  <si>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</si>
  <si>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</si>
  <si>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</si>
  <si>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</si>
  <si>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</si>
  <si>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</si>
  <si>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</si>
  <si>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</si>
  <si>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</si>
  <si>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</si>
  <si>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</si>
  <si>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</si>
  <si>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</si>
  <si>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</si>
  <si>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</si>
  <si>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</si>
  <si>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</si>
  <si>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</si>
  <si>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</si>
  <si>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</si>
  <si>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</si>
  <si>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</si>
  <si>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</si>
  <si>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</si>
  <si>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</si>
  <si>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</si>
  <si>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</si>
  <si>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</si>
  <si>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</si>
  <si>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</si>
  <si>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</si>
  <si>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</si>
  <si>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</si>
  <si>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</si>
  <si>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</si>
  <si>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</si>
  <si>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</si>
  <si>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</si>
  <si>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</si>
  <si>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</si>
  <si>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</si>
  <si>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</si>
  <si>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</si>
  <si>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</si>
  <si>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</si>
  <si>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</si>
  <si>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</si>
  <si>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</si>
  <si>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</si>
  <si>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</si>
  <si>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</si>
  <si>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</si>
  <si>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</si>
  <si>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</si>
  <si>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</si>
  <si>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</si>
  <si>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</si>
  <si>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</si>
  <si>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</si>
  <si>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</si>
  <si>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</si>
  <si>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</si>
  <si>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</si>
  <si>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</si>
  <si>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</si>
  <si>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</si>
  <si>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</si>
  <si>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</si>
  <si>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</si>
  <si>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</si>
  <si>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</si>
  <si>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</si>
  <si>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</si>
  <si>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</si>
  <si>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</si>
  <si>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</si>
  <si>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</si>
  <si>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</si>
  <si>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</si>
  <si>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</si>
  <si>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</si>
  <si>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</si>
  <si>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</si>
  <si>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</si>
  <si>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</si>
  <si>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</si>
  <si>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</si>
  <si>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</si>
  <si>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</si>
  <si>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</si>
  <si>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</si>
  <si>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</si>
  <si>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</si>
  <si>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</si>
  <si>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</si>
  <si>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</si>
  <si>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</si>
  <si>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</si>
  <si>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</si>
  <si>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</si>
  <si>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</si>
  <si>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</si>
  <si>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</si>
  <si>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</si>
  <si>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</si>
  <si>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</si>
  <si>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</si>
  <si>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</si>
  <si>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</si>
  <si>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</si>
  <si>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</si>
  <si>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</si>
  <si>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</si>
  <si>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</si>
  <si>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</si>
  <si>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</si>
  <si>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</si>
  <si>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</si>
  <si>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</si>
  <si>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</si>
  <si>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</si>
  <si>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</si>
  <si>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</si>
  <si>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</si>
  <si>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</si>
  <si>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</si>
  <si>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</si>
  <si>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</si>
  <si>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</si>
  <si>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</si>
  <si>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</si>
  <si>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</si>
  <si>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</si>
  <si>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</si>
  <si>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</si>
  <si>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</si>
  <si>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</si>
  <si>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</si>
  <si>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</si>
  <si>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</si>
  <si>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</si>
  <si>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</si>
  <si>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</si>
  <si>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</si>
  <si>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</si>
  <si>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</si>
  <si>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</si>
  <si>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</si>
  <si>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</si>
  <si>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</si>
  <si>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</si>
  <si>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</si>
  <si>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</si>
  <si>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</si>
  <si>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</si>
  <si>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</si>
  <si>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</si>
  <si>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</si>
  <si>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</si>
  <si>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</si>
  <si>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</si>
  <si>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</si>
  <si>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</si>
  <si>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</si>
  <si>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</si>
  <si>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</si>
  <si>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</si>
  <si>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</si>
  <si>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</si>
  <si>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</si>
  <si>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</si>
  <si>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</si>
  <si>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</si>
  <si>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</si>
  <si>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</si>
  <si>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</si>
  <si>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</si>
  <si>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</si>
  <si>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</si>
  <si>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</si>
  <si>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</si>
  <si>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</si>
  <si>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</si>
  <si>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</si>
  <si>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</si>
  <si>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</si>
  <si>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</si>
  <si>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</si>
  <si>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</si>
  <si>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</si>
  <si>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</si>
  <si>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</si>
  <si>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</si>
  <si>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</si>
  <si>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</si>
  <si>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</si>
  <si>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</si>
  <si>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</si>
  <si>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</si>
  <si>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</si>
  <si>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</si>
  <si>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</si>
  <si>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</si>
  <si>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</si>
  <si>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</si>
  <si>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</si>
  <si>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</si>
  <si>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</si>
  <si>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</si>
  <si>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</si>
  <si>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</si>
  <si>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</si>
  <si>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</si>
  <si>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</si>
  <si>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</si>
  <si>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</si>
  <si>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</si>
  <si>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</si>
  <si>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</si>
  <si>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</si>
  <si>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</si>
  <si>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</si>
  <si>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</si>
  <si>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</si>
  <si>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</si>
  <si>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</si>
  <si>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</si>
  <si>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</si>
  <si>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</si>
  <si>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</si>
  <si>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</si>
  <si>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</si>
  <si>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</si>
  <si>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</si>
  <si>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</si>
  <si>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</si>
  <si>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</si>
  <si>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</si>
  <si>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</si>
  <si>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</si>
  <si>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</si>
  <si>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</si>
  <si>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</si>
  <si>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</si>
  <si>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</si>
  <si>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</si>
  <si>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</si>
  <si>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</si>
  <si>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</si>
  <si>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</si>
  <si>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</si>
  <si>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</si>
  <si>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</si>
  <si>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</si>
  <si>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</si>
  <si>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</si>
  <si>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</si>
  <si>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</si>
  <si>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</si>
  <si>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</si>
  <si>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</si>
  <si>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</si>
  <si>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</si>
  <si>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</si>
  <si>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</si>
  <si>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</si>
  <si>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</si>
  <si>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</si>
  <si>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</si>
  <si>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</si>
  <si>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</si>
  <si>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</si>
  <si>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</si>
  <si>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</si>
  <si>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</si>
  <si>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</si>
  <si>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</si>
  <si>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</si>
  <si>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</si>
  <si>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</si>
  <si>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</si>
  <si>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</si>
  <si>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</si>
  <si>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</si>
  <si>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</si>
  <si>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</si>
  <si>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</si>
  <si>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</si>
  <si>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</si>
  <si>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</si>
  <si>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</si>
  <si>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</si>
  <si>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</si>
  <si>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</si>
  <si>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</si>
  <si>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</si>
  <si>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</si>
  <si>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</si>
  <si>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</si>
  <si>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</si>
  <si>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</si>
  <si>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</si>
  <si>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</si>
  <si>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</si>
  <si>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</si>
  <si>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</si>
  <si>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</si>
  <si>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</si>
  <si>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</si>
  <si>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</si>
  <si>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</si>
  <si>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</si>
  <si>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</si>
  <si>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</si>
  <si>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</si>
  <si>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</si>
  <si>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</si>
  <si>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</si>
  <si>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</si>
  <si>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</si>
  <si>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</si>
  <si>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</si>
  <si>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</si>
  <si>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</si>
  <si>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</si>
  <si>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</si>
  <si>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</si>
  <si>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</si>
  <si>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</si>
  <si>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</si>
  <si>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</si>
  <si>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</si>
  <si>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</si>
  <si>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</si>
  <si>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</si>
  <si>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</si>
  <si>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</si>
  <si>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</si>
  <si>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</si>
  <si>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</si>
  <si>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</si>
  <si>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</si>
  <si>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</si>
  <si>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</si>
  <si>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</si>
  <si>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</si>
  <si>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</si>
  <si>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</si>
  <si>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</si>
  <si>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</si>
  <si>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</si>
  <si>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</si>
  <si>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</si>
  <si>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</si>
  <si>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</si>
  <si>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</si>
  <si>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</si>
  <si>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</si>
  <si>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</si>
  <si>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</si>
  <si>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</si>
  <si>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</si>
  <si>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</si>
  <si>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</si>
  <si>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</si>
  <si>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</si>
  <si>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</si>
  <si>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</si>
  <si>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</si>
  <si>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</si>
  <si>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</si>
  <si>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</si>
  <si>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</si>
  <si>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</si>
  <si>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</si>
  <si>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</si>
  <si>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</si>
  <si>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</si>
  <si>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</si>
  <si>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</si>
  <si>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</si>
  <si>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</si>
  <si>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</si>
  <si>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</si>
  <si>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</si>
  <si>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</si>
  <si>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</si>
  <si>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</si>
  <si>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</si>
  <si>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</si>
  <si>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</si>
  <si>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</si>
  <si>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</si>
  <si>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</si>
  <si>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</si>
  <si>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</si>
  <si>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</si>
  <si>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</si>
  <si>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</si>
  <si>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</si>
  <si>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</si>
  <si>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</si>
  <si>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</si>
  <si>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</si>
  <si>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</si>
  <si>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</si>
  <si>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</si>
  <si>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</si>
  <si>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</si>
  <si>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</si>
  <si>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</si>
  <si>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</si>
  <si>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</si>
  <si>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</si>
  <si>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</si>
  <si>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</si>
  <si>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</si>
  <si>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</si>
  <si>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</si>
  <si>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</si>
  <si>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</si>
  <si>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</si>
  <si>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</si>
  <si>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</si>
  <si>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</si>
  <si>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</si>
  <si>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</si>
  <si>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</si>
  <si>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</si>
  <si>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</si>
  <si>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</si>
  <si>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</si>
  <si>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</si>
  <si>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</si>
  <si>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</si>
  <si>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</si>
  <si>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</si>
  <si>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</si>
  <si>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</si>
  <si>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</si>
  <si>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</si>
  <si>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</si>
  <si>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</si>
  <si>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</si>
  <si>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</si>
  <si>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</si>
  <si>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</si>
  <si>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</si>
  <si>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</si>
  <si>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</si>
  <si>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</si>
  <si>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</si>
  <si>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</si>
  <si>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</si>
  <si>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</si>
  <si>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</si>
  <si>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</si>
  <si>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</si>
  <si>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</si>
  <si>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</si>
  <si>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</si>
  <si>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</si>
  <si>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</si>
  <si>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</si>
  <si>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</si>
  <si>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</si>
  <si>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</si>
  <si>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</si>
  <si>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</si>
  <si>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</si>
  <si>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</si>
  <si>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</si>
  <si>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</si>
  <si>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</si>
  <si>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</si>
  <si>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</si>
  <si>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</si>
  <si>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</si>
  <si>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</si>
  <si>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</si>
  <si>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</si>
  <si>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</si>
  <si>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</si>
  <si>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</si>
  <si>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</si>
  <si>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</si>
  <si>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</si>
  <si>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</si>
  <si>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</si>
  <si>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</si>
  <si>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</si>
  <si>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</si>
  <si>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</si>
  <si>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</si>
  <si>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</si>
  <si>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</si>
  <si>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</si>
  <si>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</si>
  <si>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</si>
  <si>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</si>
  <si>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</si>
  <si>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</si>
  <si>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</si>
  <si>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</si>
  <si>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</si>
  <si>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</si>
  <si>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</si>
  <si>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</si>
  <si>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</si>
  <si>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</si>
  <si>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</si>
  <si>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</si>
  <si>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</si>
  <si>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</si>
  <si>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</si>
  <si>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</si>
  <si>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</si>
  <si>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</si>
  <si>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</si>
  <si>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</si>
  <si>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</si>
  <si>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</si>
  <si>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</si>
  <si>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</si>
  <si>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</si>
  <si>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</si>
  <si>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</si>
  <si>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</si>
  <si>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</si>
  <si>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</si>
  <si>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</si>
  <si>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</si>
  <si>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</si>
  <si>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</si>
  <si>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</si>
  <si>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</si>
  <si>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</si>
  <si>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</si>
  <si>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</si>
  <si>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</si>
  <si>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</si>
  <si>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</si>
  <si>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</si>
  <si>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</si>
  <si>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</si>
  <si>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</si>
  <si>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</si>
  <si>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</si>
  <si>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</si>
  <si>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</si>
  <si>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</si>
  <si>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</si>
  <si>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</si>
  <si>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</si>
  <si>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</si>
  <si>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</si>
  <si>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</si>
  <si>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</si>
  <si>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</si>
  <si>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</si>
  <si>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</si>
  <si>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</si>
  <si>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</si>
  <si>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</si>
  <si>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</si>
  <si>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</si>
  <si>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</si>
  <si>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</si>
  <si>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</si>
  <si>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</si>
  <si>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</si>
  <si>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</si>
  <si>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</si>
  <si>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</si>
  <si>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</si>
  <si>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</si>
  <si>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</si>
  <si>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</si>
  <si>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</si>
  <si>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</si>
  <si>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</si>
  <si>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</si>
  <si>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</si>
  <si>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</si>
  <si>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</si>
  <si>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</si>
  <si>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</si>
  <si>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</si>
  <si>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</si>
  <si>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</si>
  <si>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</si>
  <si>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</si>
  <si>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</si>
  <si>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</si>
  <si>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</si>
  <si>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</si>
  <si>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</si>
  <si>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</si>
  <si>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</si>
  <si>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</si>
  <si>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</si>
  <si>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</si>
  <si>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</si>
  <si>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</si>
  <si>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</si>
  <si>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</si>
  <si>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</si>
  <si>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</si>
  <si>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</si>
  <si>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</si>
  <si>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</si>
  <si>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</si>
  <si>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</si>
  <si>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</si>
  <si>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</si>
  <si>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</si>
  <si>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</si>
  <si>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</si>
  <si>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</si>
  <si>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</si>
  <si>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</si>
  <si>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</si>
  <si>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</si>
  <si>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</si>
  <si>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</si>
  <si>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</si>
  <si>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</si>
  <si>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</si>
  <si>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</si>
  <si>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</si>
  <si>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</si>
  <si>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</si>
  <si>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</si>
  <si>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</si>
  <si>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</si>
  <si>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</si>
  <si>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</si>
  <si>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</si>
  <si>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</si>
  <si>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</si>
  <si>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</si>
  <si>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</si>
  <si>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</si>
  <si>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</si>
  <si>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</si>
  <si>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</si>
  <si>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</si>
  <si>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</si>
  <si>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</si>
  <si>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</si>
  <si>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</si>
  <si>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</si>
  <si>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</si>
  <si>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</si>
  <si>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</si>
  <si>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</si>
  <si>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</si>
  <si>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</si>
  <si>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</si>
  <si>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</si>
  <si>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</si>
  <si>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</si>
  <si>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</si>
  <si>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</si>
  <si>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</si>
  <si>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</si>
  <si>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</si>
  <si>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</si>
  <si>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</si>
  <si>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</si>
  <si>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</si>
  <si>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</si>
  <si>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</si>
  <si>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</si>
  <si>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</si>
  <si>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</si>
  <si>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</si>
  <si>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</si>
  <si>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</si>
  <si>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</si>
  <si>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</si>
  <si>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</si>
  <si>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</si>
  <si>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</si>
  <si>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</si>
  <si>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</si>
  <si>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</si>
  <si>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</si>
  <si>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</si>
  <si>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</si>
  <si>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</si>
  <si>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</si>
  <si>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</si>
  <si>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</si>
  <si>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</si>
  <si>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</si>
  <si>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</si>
  <si>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</si>
  <si>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</si>
  <si>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</si>
  <si>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</si>
  <si>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</si>
  <si>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</si>
  <si>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</si>
  <si>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</si>
  <si>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</si>
  <si>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</si>
  <si>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</si>
  <si>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</si>
  <si>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</si>
  <si>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</si>
  <si>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</si>
  <si>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</si>
  <si>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</si>
  <si>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</si>
  <si>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</si>
  <si>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</si>
  <si>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</si>
  <si>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</si>
  <si>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</si>
  <si>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</si>
  <si>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</si>
  <si>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</si>
  <si>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</si>
  <si>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</si>
  <si>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</si>
  <si>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</si>
  <si>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</si>
  <si>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</si>
  <si>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</si>
  <si>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</si>
  <si>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</si>
  <si>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</si>
  <si>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</si>
  <si>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</si>
  <si>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</si>
  <si>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</si>
  <si>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</si>
  <si>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</si>
  <si>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</si>
  <si>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</si>
  <si>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</si>
  <si>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</si>
  <si>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</si>
  <si>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</si>
  <si>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</si>
  <si>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</si>
  <si>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</si>
  <si>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</si>
  <si>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</si>
  <si>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</si>
  <si>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</si>
  <si>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</si>
  <si>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</si>
  <si>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</si>
  <si>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</si>
  <si>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</si>
  <si>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</si>
  <si>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</si>
  <si>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</si>
  <si>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</si>
  <si>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</si>
  <si>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</si>
  <si>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</si>
  <si>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</si>
  <si>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</si>
  <si>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</si>
  <si>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</si>
  <si>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</si>
  <si>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</si>
  <si>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</si>
  <si>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</si>
  <si>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</si>
  <si>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</si>
  <si>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</si>
  <si>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</si>
  <si>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</si>
  <si>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</si>
  <si>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</si>
  <si>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</si>
  <si>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</si>
  <si>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</si>
  <si>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</si>
  <si>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</si>
  <si>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</si>
  <si>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</si>
  <si>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</si>
  <si>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</si>
  <si>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</si>
  <si>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</si>
  <si>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</si>
  <si>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</si>
  <si>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</si>
  <si>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</si>
  <si>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</si>
  <si>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</si>
  <si>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</si>
  <si>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</si>
  <si>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</si>
  <si>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</si>
  <si>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</si>
  <si>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</si>
  <si>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</si>
  <si>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</si>
  <si>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</si>
  <si>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</si>
  <si>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</si>
  <si>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</si>
  <si>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</si>
  <si>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</si>
  <si>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</si>
  <si>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</si>
  <si>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</si>
  <si>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</si>
  <si>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</si>
  <si>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</si>
  <si>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</si>
  <si>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</si>
  <si>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</si>
  <si>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</si>
  <si>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</si>
  <si>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</si>
  <si>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</si>
  <si>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</si>
  <si>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</si>
  <si>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</si>
  <si>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</si>
  <si>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</si>
  <si>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</si>
  <si>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</si>
  <si>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</si>
  <si>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</si>
  <si>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</si>
  <si>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</si>
  <si>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</si>
  <si>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</si>
  <si>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</si>
  <si>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</si>
  <si>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</si>
  <si>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</si>
  <si>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</si>
  <si>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</si>
  <si>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</si>
  <si>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</si>
  <si>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</si>
  <si>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</si>
  <si>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</si>
  <si>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</si>
  <si>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</si>
  <si>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</si>
  <si>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</si>
  <si>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</si>
  <si>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</si>
  <si>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</si>
  <si>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</si>
  <si>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</si>
  <si>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</si>
  <si>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</si>
  <si>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</si>
  <si>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</si>
  <si>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</si>
  <si>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</si>
  <si>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</si>
  <si>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</si>
  <si>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</si>
  <si>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</si>
  <si>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</si>
  <si>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</si>
  <si>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</si>
  <si>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</si>
  <si>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</si>
  <si>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</si>
  <si>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</si>
  <si>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</si>
  <si>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</si>
  <si>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</si>
  <si>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</si>
  <si>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</si>
  <si>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</si>
  <si>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</si>
  <si>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</si>
  <si>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</si>
  <si>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</si>
  <si>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</si>
  <si>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</si>
  <si>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</si>
  <si>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</si>
  <si>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</si>
  <si>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</si>
  <si>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</si>
  <si>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</si>
  <si>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</si>
  <si>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</si>
  <si>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</si>
  <si>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</si>
  <si>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</si>
  <si>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</si>
  <si>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</si>
  <si>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</si>
  <si>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</si>
  <si>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</si>
  <si>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</si>
  <si>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</si>
  <si>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</si>
  <si>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</si>
  <si>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</si>
  <si>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</si>
  <si>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</si>
  <si>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</si>
  <si>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</si>
  <si>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</si>
  <si>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</si>
  <si>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</si>
  <si>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</si>
  <si>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</si>
  <si>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</si>
  <si>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</si>
  <si>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</si>
  <si>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</si>
  <si>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</si>
  <si>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</si>
  <si>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</si>
  <si>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</si>
  <si>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</si>
  <si>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</si>
  <si>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</si>
  <si>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</si>
  <si>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</si>
  <si>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</si>
  <si>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</si>
  <si>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</si>
  <si>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</si>
  <si>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</si>
  <si>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</si>
  <si>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</si>
  <si>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</si>
  <si>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</si>
  <si>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</si>
  <si>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</si>
  <si>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</si>
  <si>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</si>
  <si>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</si>
  <si>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</si>
  <si>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</si>
  <si>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</si>
  <si>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</si>
  <si>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</si>
  <si>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</si>
  <si>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</si>
  <si>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</si>
  <si>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</si>
  <si>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</si>
  <si>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</si>
  <si>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</si>
  <si>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</si>
  <si>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</si>
  <si>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</si>
  <si>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</si>
  <si>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</si>
  <si>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</si>
  <si>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</si>
  <si>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</si>
  <si>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</si>
  <si>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</si>
  <si>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</si>
  <si>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</si>
  <si>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</si>
  <si>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</si>
  <si>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</si>
  <si>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</si>
  <si>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</si>
  <si>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</si>
  <si>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</si>
  <si>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</si>
  <si>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</si>
  <si>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</si>
  <si>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</si>
  <si>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</si>
  <si>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</si>
  <si>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</si>
  <si>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</si>
  <si>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</si>
  <si>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</si>
  <si>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</si>
  <si>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</si>
  <si>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</si>
  <si>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</si>
  <si>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</si>
  <si>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</si>
  <si>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</si>
  <si>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</si>
  <si>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</si>
  <si>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</si>
  <si>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</si>
  <si>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</si>
  <si>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</si>
  <si>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</si>
  <si>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</si>
  <si>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</si>
  <si>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</si>
  <si>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</si>
  <si>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</si>
  <si>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</si>
  <si>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</si>
  <si>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</si>
  <si>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</si>
  <si>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</si>
  <si>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</si>
  <si>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</si>
  <si>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</si>
  <si>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</si>
  <si>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</si>
  <si>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</si>
  <si>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</si>
  <si>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</si>
  <si>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</si>
  <si>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</si>
  <si>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</si>
  <si>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</si>
  <si>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</si>
  <si>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</si>
  <si>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</si>
  <si>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</si>
  <si>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</si>
  <si>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</si>
  <si>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</si>
  <si>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</si>
  <si>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</si>
  <si>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</si>
  <si>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</si>
  <si>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</si>
  <si>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</si>
  <si>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</si>
  <si>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</si>
  <si>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</si>
  <si>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</si>
  <si>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</si>
  <si>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</si>
  <si>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</si>
  <si>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</si>
  <si>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</si>
  <si>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</si>
  <si>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</si>
  <si>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</si>
  <si>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</si>
  <si>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</si>
  <si>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</si>
  <si>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</si>
  <si>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</si>
  <si>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</si>
  <si>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</si>
  <si>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</si>
  <si>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</si>
  <si>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</si>
  <si>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</si>
  <si>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</si>
  <si>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</si>
  <si>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</si>
  <si>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</si>
  <si>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</si>
  <si>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</si>
  <si>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</si>
  <si>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</si>
  <si>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</si>
  <si>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</si>
  <si>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</si>
  <si>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</si>
  <si>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</si>
  <si>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</si>
  <si>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</si>
  <si>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</si>
  <si>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</si>
  <si>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</si>
  <si>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</si>
  <si>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</si>
  <si>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</si>
  <si>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</si>
  <si>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</si>
  <si>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</si>
  <si>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</si>
  <si>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</si>
  <si>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</si>
  <si>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</si>
  <si>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</si>
  <si>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</si>
  <si>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</si>
  <si>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</si>
  <si>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</si>
  <si>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</si>
  <si>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</si>
  <si>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</si>
  <si>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</si>
  <si>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</si>
  <si>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</si>
  <si>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</si>
  <si>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</si>
  <si>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</si>
  <si>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</si>
  <si>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</si>
  <si>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</si>
  <si>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</si>
  <si>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</si>
  <si>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</si>
  <si>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</si>
  <si>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</si>
  <si>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</si>
  <si>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</si>
  <si>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</si>
  <si>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</si>
  <si>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</si>
  <si>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</si>
  <si>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</si>
  <si>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</si>
  <si>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</si>
  <si>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</si>
  <si>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</si>
  <si>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</si>
  <si>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</si>
  <si>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</si>
  <si>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</si>
  <si>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</si>
  <si>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</si>
  <si>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</si>
  <si>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</si>
  <si>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</si>
  <si>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</si>
  <si>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</si>
  <si>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</si>
  <si>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</si>
  <si>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</si>
  <si>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</si>
  <si>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</si>
  <si>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</si>
  <si>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</si>
  <si>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</si>
  <si>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</si>
  <si>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</si>
  <si>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</si>
  <si>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</si>
  <si>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</si>
  <si>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</si>
  <si>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</si>
  <si>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</si>
  <si>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</si>
  <si>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</si>
  <si>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</si>
  <si>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</si>
  <si>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</si>
  <si>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</si>
  <si>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</si>
  <si>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</si>
  <si>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</si>
  <si>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</si>
  <si>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</si>
  <si>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</si>
  <si>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</si>
  <si>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</si>
  <si>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</si>
  <si>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</si>
  <si>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</si>
  <si>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</si>
  <si>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</si>
  <si>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</si>
  <si>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</si>
  <si>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</si>
  <si>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</si>
  <si>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</si>
  <si>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</si>
  <si>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</si>
  <si>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</si>
  <si>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</si>
  <si>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</si>
  <si>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</si>
  <si>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</si>
  <si>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</si>
  <si>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</si>
  <si>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</si>
  <si>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</si>
  <si>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</si>
  <si>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</si>
  <si>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</si>
  <si>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</si>
  <si>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</si>
  <si>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</si>
  <si>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</si>
  <si>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</si>
  <si>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</si>
  <si>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</si>
  <si>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</si>
  <si>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</si>
  <si>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</si>
  <si>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</si>
  <si>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</si>
  <si>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</si>
  <si>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</si>
  <si>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</si>
  <si>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</si>
  <si>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</si>
  <si>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</si>
  <si>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</si>
  <si>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</si>
  <si>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</si>
  <si>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</si>
  <si>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</si>
  <si>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</si>
  <si>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</si>
  <si>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</si>
  <si>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</si>
  <si>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</si>
  <si>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</si>
  <si>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</si>
  <si>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</si>
  <si>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</si>
  <si>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</si>
  <si>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</si>
  <si>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</si>
  <si>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</si>
  <si>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</si>
  <si>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</si>
  <si>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</si>
  <si>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</si>
  <si>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</si>
  <si>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</si>
  <si>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</si>
  <si>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</si>
  <si>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</si>
  <si>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</si>
  <si>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</si>
  <si>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</si>
  <si>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</si>
  <si>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</si>
  <si>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</si>
  <si>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</si>
  <si>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</si>
  <si>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</si>
  <si>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</si>
  <si>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</si>
  <si>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</si>
  <si>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</si>
  <si>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</si>
  <si>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</si>
  <si>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</si>
  <si>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</si>
  <si>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</si>
  <si>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</si>
  <si>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</si>
  <si>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</si>
  <si>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</si>
  <si>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</si>
  <si>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</si>
  <si>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</si>
  <si>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</si>
  <si>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</si>
  <si>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</si>
  <si>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</si>
  <si>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</si>
  <si>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</si>
  <si>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</si>
  <si>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</si>
  <si>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</si>
  <si>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</si>
  <si>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</si>
  <si>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</si>
  <si>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</si>
  <si>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</si>
  <si>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</si>
  <si>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</si>
  <si>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</si>
  <si>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</si>
  <si>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</si>
  <si>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</si>
  <si>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</si>
  <si>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</si>
  <si>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</si>
  <si>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</si>
  <si>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</si>
  <si>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</si>
  <si>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</si>
  <si>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</si>
  <si>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</si>
  <si>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</si>
  <si>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</si>
  <si>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</si>
  <si>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</si>
  <si>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</si>
  <si>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</si>
  <si>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</si>
  <si>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</si>
  <si>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</si>
  <si>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</si>
  <si>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</si>
  <si>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</si>
  <si>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</si>
  <si>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</si>
  <si>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</si>
  <si>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</si>
  <si>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</si>
  <si>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</si>
  <si>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</si>
  <si>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</si>
  <si>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</si>
  <si>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</si>
  <si>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</si>
  <si>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</si>
  <si>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</si>
  <si>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</si>
  <si>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</si>
  <si>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</si>
  <si>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</si>
  <si>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</si>
  <si>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</si>
  <si>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</si>
  <si>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</si>
  <si>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</si>
  <si>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</si>
  <si>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</si>
  <si>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</si>
  <si>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</si>
  <si>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</si>
  <si>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</si>
  <si>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</si>
  <si>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</si>
  <si>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</si>
  <si>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</si>
  <si>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</si>
  <si>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</si>
  <si>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</si>
  <si>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</si>
  <si>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</si>
  <si>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</si>
  <si>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</si>
  <si>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</si>
  <si>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</si>
  <si>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</si>
  <si>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</si>
  <si>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</si>
  <si>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</si>
  <si>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</si>
  <si>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</si>
  <si>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</si>
  <si>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</si>
  <si>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</si>
  <si>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</si>
  <si>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</si>
  <si>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</si>
  <si>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</si>
  <si>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</si>
  <si>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</si>
  <si>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</si>
  <si>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</si>
  <si>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</si>
  <si>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</si>
  <si>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</si>
  <si>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</si>
  <si>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</si>
  <si>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</si>
  <si>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</si>
  <si>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</si>
  <si>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</si>
  <si>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</si>
  <si>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</si>
  <si>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</si>
  <si>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</si>
  <si>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</si>
  <si>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</si>
  <si>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</si>
  <si>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</si>
  <si>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</si>
  <si>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</si>
  <si>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</si>
  <si>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</si>
  <si>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</si>
  <si>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</si>
  <si>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</si>
  <si>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</si>
  <si>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</si>
  <si>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</si>
  <si>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</si>
  <si>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</si>
  <si>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</si>
  <si>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</si>
  <si>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</si>
  <si>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</si>
  <si>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</si>
  <si>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</si>
  <si>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</si>
  <si>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</si>
  <si>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</si>
  <si>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</si>
  <si>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</si>
  <si>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</si>
  <si>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</si>
  <si>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</si>
  <si>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</si>
  <si>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</si>
  <si>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</si>
  <si>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</si>
  <si>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</si>
  <si>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</si>
  <si>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</si>
  <si>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</si>
  <si>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</si>
  <si>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</si>
  <si>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</si>
  <si>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</si>
  <si>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</si>
  <si>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</si>
  <si>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</si>
  <si>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</si>
  <si>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</si>
  <si>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</si>
  <si>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</si>
  <si>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</si>
  <si>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</si>
  <si>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</si>
  <si>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</si>
  <si>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</si>
  <si>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</si>
  <si>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</si>
  <si>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</si>
  <si>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</si>
  <si>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</si>
  <si>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</si>
  <si>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</si>
  <si>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</si>
  <si>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</si>
  <si>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</si>
  <si>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</si>
  <si>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</si>
  <si>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</si>
  <si>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</si>
  <si>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</si>
  <si>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</si>
  <si>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</si>
  <si>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</si>
  <si>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</si>
  <si>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</si>
  <si>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</si>
  <si>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</si>
  <si>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</si>
  <si>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</si>
  <si>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</si>
  <si>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</si>
  <si>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</si>
  <si>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</si>
  <si>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</si>
  <si>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</si>
  <si>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</si>
  <si>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</si>
  <si>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</si>
  <si>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</si>
  <si>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</si>
  <si>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</si>
  <si>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</si>
  <si>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</si>
  <si>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</si>
  <si>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</si>
  <si>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</si>
  <si>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</si>
  <si>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</si>
  <si>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</si>
  <si>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</si>
  <si>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</si>
  <si>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</si>
  <si>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</si>
  <si>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</si>
  <si>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</si>
  <si>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</si>
  <si>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</si>
  <si>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</si>
  <si>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</si>
  <si>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</si>
  <si>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</si>
  <si>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</si>
  <si>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</si>
  <si>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</si>
  <si>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</si>
  <si>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</si>
  <si>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</si>
  <si>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</si>
  <si>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</si>
  <si>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</si>
  <si>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</si>
  <si>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</si>
  <si>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</si>
  <si>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</si>
  <si>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</si>
  <si>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</si>
  <si>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</si>
  <si>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</si>
  <si>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</si>
  <si>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</si>
  <si>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</si>
  <si>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</si>
  <si>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</si>
  <si>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</si>
  <si>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</si>
  <si>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</si>
  <si>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</si>
  <si>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</si>
  <si>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</si>
  <si>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</si>
  <si>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</si>
  <si>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</si>
  <si>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</si>
  <si>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</si>
  <si>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</si>
  <si>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</si>
  <si>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</si>
  <si>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</si>
  <si>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</si>
  <si>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</si>
  <si>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</si>
  <si>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</si>
  <si>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</si>
  <si>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</si>
  <si>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</si>
  <si>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</si>
  <si>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</si>
  <si>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</si>
  <si>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</si>
  <si>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</si>
  <si>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</si>
  <si>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</si>
  <si>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</si>
  <si>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</si>
  <si>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</si>
  <si>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</si>
  <si>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</si>
  <si>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</si>
  <si>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</si>
  <si>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</si>
  <si>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</si>
  <si>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</si>
  <si>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</si>
  <si>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</si>
  <si>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</si>
  <si>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</si>
  <si>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</si>
  <si>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</si>
  <si>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</si>
  <si>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</si>
  <si>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</si>
  <si>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</si>
  <si>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</si>
  <si>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</si>
  <si>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</si>
  <si>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</si>
  <si>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</si>
  <si>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</si>
  <si>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</si>
  <si>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</si>
  <si>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</si>
  <si>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</si>
  <si>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</si>
  <si>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</si>
  <si>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</si>
  <si>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</si>
  <si>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</si>
  <si>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</si>
  <si>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</si>
  <si>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</si>
  <si>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</si>
  <si>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</si>
  <si>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</si>
  <si>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</si>
  <si>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</si>
  <si>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</si>
  <si>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</si>
  <si>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</si>
  <si>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</si>
  <si>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</si>
  <si>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</si>
  <si>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</si>
  <si>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</si>
  <si>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</si>
  <si>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</si>
  <si>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</si>
  <si>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</si>
  <si>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</si>
  <si>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</si>
  <si>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</si>
  <si>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</si>
  <si>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</si>
  <si>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</si>
  <si>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</si>
  <si>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</si>
  <si>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</si>
  <si>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</si>
  <si>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</si>
  <si>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</si>
  <si>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</si>
  <si>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</si>
  <si>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</si>
  <si>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</si>
  <si>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</si>
  <si>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</si>
  <si>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</si>
  <si>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</si>
  <si>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</si>
  <si>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</si>
  <si>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</si>
  <si>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</si>
  <si>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</si>
  <si>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</si>
  <si>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</si>
  <si>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</si>
  <si>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</si>
  <si>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</si>
  <si>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</si>
  <si>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</si>
  <si>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</si>
  <si>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</si>
  <si>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</si>
  <si>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</si>
  <si>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</si>
  <si>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</si>
  <si>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</si>
  <si>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</si>
  <si>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</si>
  <si>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</si>
  <si>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</si>
  <si>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</si>
  <si>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</si>
  <si>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</si>
  <si>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</si>
  <si>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</si>
  <si>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</si>
  <si>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</si>
  <si>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</si>
  <si>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</si>
  <si>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</si>
  <si>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</si>
  <si>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</si>
  <si>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</si>
  <si>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</si>
  <si>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</si>
  <si>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</si>
  <si>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</si>
  <si>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</si>
  <si>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</si>
  <si>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</si>
  <si>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</si>
  <si>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</si>
  <si>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</si>
  <si>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</si>
  <si>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</si>
  <si>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</si>
  <si>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</si>
  <si>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</si>
  <si>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</si>
  <si>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</si>
  <si>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</si>
  <si>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</si>
  <si>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</si>
  <si>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</si>
  <si>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</si>
  <si>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</si>
  <si>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</si>
  <si>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</si>
  <si>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</si>
  <si>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</si>
  <si>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</si>
  <si>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</si>
  <si>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</si>
  <si>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</si>
  <si>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</si>
  <si>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</si>
  <si>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</si>
  <si>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</si>
  <si>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</si>
  <si>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</si>
  <si>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</si>
  <si>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</si>
  <si>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</si>
  <si>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</si>
  <si>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</si>
  <si>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</si>
  <si>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</si>
  <si>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</si>
  <si>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</si>
  <si>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</si>
  <si>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</si>
  <si>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</si>
  <si>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</si>
  <si>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</si>
  <si>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</si>
  <si>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</si>
  <si>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</si>
  <si>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</si>
  <si>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</si>
  <si>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</si>
  <si>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</si>
  <si>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</si>
  <si>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</si>
  <si>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</si>
  <si>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</si>
  <si>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</si>
  <si>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</si>
  <si>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</si>
  <si>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</si>
  <si>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</si>
  <si>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</si>
  <si>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</si>
  <si>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</si>
  <si>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</si>
  <si>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</si>
  <si>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</si>
  <si>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</si>
  <si>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</si>
  <si>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</si>
  <si>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</si>
  <si>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</si>
  <si>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</si>
  <si>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</si>
  <si>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</si>
  <si>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</si>
  <si>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</si>
  <si>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</si>
  <si>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</si>
  <si>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</si>
  <si>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</si>
  <si>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</si>
  <si>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</si>
  <si>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</si>
  <si>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</si>
  <si>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</si>
  <si>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</si>
  <si>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</si>
  <si>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</si>
  <si>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</si>
  <si>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</si>
  <si>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</si>
  <si>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</si>
  <si>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</si>
  <si>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</si>
  <si>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</si>
  <si>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</si>
  <si>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</si>
  <si>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</si>
  <si>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</si>
  <si>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</si>
  <si>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</si>
  <si>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</si>
  <si>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</si>
  <si>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</si>
  <si>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</si>
  <si>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</si>
  <si>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</si>
  <si>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</si>
  <si>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</si>
  <si>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</si>
  <si>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</si>
  <si>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</si>
  <si>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</si>
  <si>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</si>
  <si>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</si>
  <si>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</si>
  <si>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</si>
  <si>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</si>
  <si>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</si>
  <si>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</si>
  <si>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</si>
  <si>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</si>
  <si>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</si>
  <si>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</si>
  <si>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</si>
  <si>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</si>
  <si>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</si>
  <si>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</si>
  <si>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</si>
  <si>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</si>
  <si>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</si>
  <si>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</si>
  <si>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</si>
  <si>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</si>
  <si>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</si>
  <si>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</si>
  <si>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</si>
  <si>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</si>
  <si>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</si>
  <si>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</si>
  <si>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</si>
  <si>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</si>
  <si>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</si>
  <si>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</si>
  <si>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</si>
  <si>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</si>
  <si>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</si>
  <si>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</si>
  <si>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</si>
  <si>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</si>
  <si>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</si>
  <si>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</si>
  <si>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</si>
  <si>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</si>
  <si>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</si>
  <si>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</si>
  <si>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</si>
  <si>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</si>
  <si>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</si>
  <si>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</si>
  <si>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</si>
  <si>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</si>
  <si>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</si>
  <si>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</si>
  <si>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</si>
  <si>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</si>
  <si>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</si>
  <si>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</si>
  <si>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</si>
  <si>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</si>
  <si>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</si>
  <si>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</si>
  <si>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</si>
  <si>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</si>
  <si>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</si>
  <si>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</si>
  <si>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</si>
  <si>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</si>
  <si>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</si>
  <si>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</si>
  <si>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</si>
  <si>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</si>
  <si>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</si>
  <si>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</si>
  <si>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</si>
  <si>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</si>
  <si>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</si>
  <si>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</si>
  <si>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</si>
  <si>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</si>
  <si>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</si>
  <si>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</si>
  <si>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</si>
  <si>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</si>
  <si>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</si>
  <si>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</si>
  <si>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</si>
  <si>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</si>
  <si>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</si>
  <si>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</si>
  <si>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</si>
  <si>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</si>
  <si>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</si>
  <si>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</si>
  <si>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</si>
  <si>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</si>
  <si>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</si>
  <si>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</si>
  <si>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</si>
  <si>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</si>
  <si>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</si>
  <si>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</si>
  <si>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</si>
  <si>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</si>
  <si>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</si>
  <si>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</si>
  <si>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</si>
  <si>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</si>
  <si>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</si>
  <si>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</si>
  <si>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</si>
  <si>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</si>
  <si>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</si>
  <si>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</si>
  <si>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</si>
  <si>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</si>
  <si>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</si>
  <si>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</si>
  <si>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</si>
  <si>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</si>
  <si>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</si>
  <si>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</si>
  <si>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</si>
  <si>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</si>
  <si>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</si>
  <si>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</si>
  <si>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</si>
  <si>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</si>
  <si>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</si>
  <si>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</si>
  <si>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</si>
  <si>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</si>
  <si>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</si>
  <si>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</si>
  <si>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</si>
  <si>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</si>
  <si>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</si>
  <si>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</si>
  <si>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</si>
  <si>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</si>
  <si>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</si>
  <si>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</si>
  <si>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</si>
  <si>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</si>
  <si>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</si>
  <si>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</si>
  <si>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</si>
  <si>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</si>
  <si>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</si>
  <si>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</si>
  <si>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</si>
  <si>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</si>
  <si>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</si>
  <si>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</si>
  <si>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</si>
  <si>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</si>
  <si>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</si>
  <si>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</si>
  <si>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</si>
  <si>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</si>
  <si>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</si>
  <si>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</si>
  <si>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</si>
  <si>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</si>
  <si>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</si>
  <si>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</si>
  <si>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</si>
  <si>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</si>
  <si>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</si>
  <si>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</si>
  <si>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</si>
  <si>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</si>
  <si>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</si>
  <si>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</si>
  <si>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</si>
  <si>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</si>
  <si>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</si>
  <si>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</si>
  <si>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</si>
  <si>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</si>
  <si>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</si>
  <si>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</si>
  <si>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</si>
  <si>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</si>
  <si>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</si>
  <si>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</si>
  <si>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</si>
  <si>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</si>
  <si>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</si>
  <si>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</si>
  <si>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</si>
  <si>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</si>
  <si>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</si>
  <si>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</si>
  <si>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</si>
  <si>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</si>
  <si>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</si>
  <si>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</si>
  <si>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</si>
  <si>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</si>
  <si>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</si>
  <si>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</si>
  <si>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</si>
  <si>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</si>
  <si>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</si>
  <si>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</si>
  <si>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</si>
  <si>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</si>
  <si>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</si>
  <si>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</si>
  <si>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</si>
  <si>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</si>
  <si>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</si>
  <si>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</si>
  <si>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</si>
  <si>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</si>
  <si>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</si>
  <si>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</si>
  <si>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</si>
  <si>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</si>
  <si>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</si>
  <si>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</si>
  <si>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</si>
  <si>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</si>
  <si>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</si>
  <si>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</si>
  <si>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</si>
  <si>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</si>
  <si>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</si>
  <si>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</si>
  <si>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</si>
  <si>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</si>
  <si>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</si>
  <si>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</si>
  <si>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</si>
  <si>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</si>
  <si>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</si>
  <si>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</si>
  <si>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</si>
  <si>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</si>
  <si>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</si>
  <si>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</si>
  <si>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</si>
  <si>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</si>
  <si>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</si>
  <si>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</si>
  <si>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</si>
  <si>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</si>
  <si>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</si>
  <si>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</si>
  <si>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</si>
  <si>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</si>
  <si>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</si>
  <si>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</si>
  <si>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</si>
  <si>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</si>
  <si>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</si>
  <si>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</si>
  <si>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</si>
  <si>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</si>
  <si>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</si>
  <si>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</si>
  <si>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</si>
  <si>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</si>
  <si>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</si>
  <si>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</si>
  <si>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</si>
  <si>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</si>
  <si>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</si>
  <si>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</si>
  <si>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</si>
  <si>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</si>
  <si>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</si>
  <si>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</si>
  <si>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</si>
  <si>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</si>
  <si>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</si>
  <si>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</si>
  <si>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</si>
  <si>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</si>
  <si>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</si>
  <si>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</si>
  <si>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</si>
  <si>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</si>
  <si>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</si>
  <si>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</si>
  <si>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</si>
  <si>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</si>
  <si>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</si>
  <si>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</si>
  <si>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</si>
  <si>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</si>
  <si>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</si>
  <si>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</si>
  <si>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</si>
  <si>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</si>
  <si>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</si>
  <si>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</si>
  <si>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</si>
  <si>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</si>
  <si>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</si>
  <si>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</si>
  <si>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</si>
  <si>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</si>
  <si>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</si>
  <si>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</si>
  <si>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</si>
  <si>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</si>
  <si>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</si>
  <si>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</si>
  <si>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</si>
  <si>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</si>
  <si>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</si>
  <si>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</si>
  <si>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</si>
  <si>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</si>
  <si>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</si>
  <si>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</si>
  <si>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</si>
  <si>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</si>
  <si>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</si>
  <si>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</si>
  <si>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</si>
  <si>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</si>
  <si>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</si>
  <si>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</si>
  <si>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</si>
  <si>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</si>
  <si>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</si>
  <si>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</si>
  <si>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</si>
  <si>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</si>
  <si>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</si>
  <si>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</si>
  <si>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</si>
  <si>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</si>
  <si>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</si>
  <si>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</si>
  <si>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</si>
  <si>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</si>
  <si>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</si>
  <si>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</si>
  <si>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</si>
  <si>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</si>
  <si>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</si>
  <si>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</si>
  <si>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</si>
  <si>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</si>
  <si>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</si>
  <si>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</si>
  <si>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</si>
  <si>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</si>
  <si>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</si>
  <si>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</si>
  <si>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</si>
  <si>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</si>
  <si>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</si>
  <si>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</si>
  <si>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</si>
  <si>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</si>
  <si>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</si>
  <si>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</si>
  <si>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</si>
  <si>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</si>
  <si>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</si>
  <si>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</si>
  <si>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</si>
  <si>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</si>
  <si>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</si>
  <si>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</si>
  <si>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</si>
  <si>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</si>
  <si>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</si>
  <si>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</si>
  <si>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</si>
  <si>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</si>
  <si>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</si>
  <si>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</si>
  <si>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</si>
  <si>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</si>
  <si>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</si>
  <si>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</si>
  <si>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</si>
  <si>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</si>
  <si>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</si>
  <si>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</si>
  <si>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</si>
  <si>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</si>
  <si>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</si>
  <si>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</si>
  <si>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</si>
  <si>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</si>
  <si>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</si>
  <si>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</si>
  <si>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</si>
  <si>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</si>
  <si>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</si>
  <si>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</si>
  <si>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</si>
  <si>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</si>
  <si>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</si>
  <si>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</si>
  <si>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</si>
  <si>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</si>
  <si>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</si>
  <si>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</si>
  <si>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</si>
  <si>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</si>
  <si>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</si>
  <si>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</si>
  <si>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</si>
  <si>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</si>
  <si>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</si>
  <si>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</si>
  <si>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</si>
  <si>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</si>
  <si>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</si>
  <si>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</si>
  <si>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</si>
  <si>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</si>
  <si>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</si>
  <si>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</si>
  <si>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</si>
  <si>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</si>
  <si>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</si>
  <si>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</si>
  <si>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</si>
  <si>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</si>
  <si>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</si>
  <si>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</si>
  <si>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</si>
  <si>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</si>
  <si>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</si>
  <si>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</si>
  <si>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</si>
  <si>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</si>
  <si>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</si>
  <si>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</si>
  <si>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</si>
  <si>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</si>
  <si>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</si>
  <si>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</si>
  <si>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</si>
  <si>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</si>
  <si>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</si>
  <si>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</si>
  <si>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</si>
  <si>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</si>
  <si>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</si>
  <si>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</si>
  <si>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</si>
  <si>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</si>
  <si>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</si>
  <si>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</si>
  <si>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</si>
  <si>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</si>
  <si>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</si>
  <si>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</si>
  <si>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</si>
  <si>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</si>
  <si>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</si>
  <si>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</si>
  <si>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</si>
  <si>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</si>
  <si>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</si>
  <si>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</si>
  <si>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</si>
  <si>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</si>
  <si>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</si>
  <si>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</si>
  <si>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</si>
  <si>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</si>
  <si>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</si>
  <si>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</si>
  <si>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</si>
  <si>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</si>
  <si>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</si>
  <si>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</si>
  <si>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</si>
  <si>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</si>
  <si>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</si>
  <si>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</si>
  <si>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</si>
  <si>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</si>
  <si>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</si>
  <si>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</si>
  <si>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</si>
  <si>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</si>
  <si>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</si>
  <si>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</si>
  <si>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</si>
  <si>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</si>
  <si>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</si>
  <si>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</si>
  <si>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</si>
  <si>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</si>
  <si>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</si>
  <si>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</si>
  <si>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</si>
  <si>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</si>
  <si>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</si>
  <si>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</si>
  <si>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</si>
  <si>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</si>
  <si>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</si>
  <si>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</si>
  <si>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</si>
  <si>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</si>
  <si>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</si>
  <si>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</si>
  <si>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</si>
  <si>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</si>
  <si>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</si>
  <si>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</si>
  <si>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</si>
  <si>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</si>
  <si>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</si>
  <si>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</si>
  <si>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</si>
  <si>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</si>
  <si>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</si>
  <si>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</si>
  <si>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</si>
  <si>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</si>
  <si>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</si>
  <si>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</si>
  <si>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</si>
  <si>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</si>
  <si>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</si>
  <si>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</si>
  <si>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</si>
  <si>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</si>
  <si>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</si>
  <si>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</si>
  <si>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</si>
  <si>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</si>
  <si>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</si>
  <si>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</si>
  <si>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</si>
  <si>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</si>
  <si>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</si>
  <si>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</si>
  <si>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</si>
  <si>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</si>
  <si>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</si>
  <si>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</si>
  <si>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</si>
  <si>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</si>
  <si>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</si>
  <si>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</si>
  <si>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</si>
  <si>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</si>
  <si>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</si>
  <si>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</si>
  <si>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</si>
  <si>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</si>
  <si>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</si>
  <si>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</si>
  <si>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</si>
  <si>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</si>
  <si>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</si>
  <si>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</si>
  <si>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</si>
  <si>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</si>
  <si>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</si>
  <si>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</si>
  <si>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</si>
  <si>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</si>
  <si>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</si>
  <si>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</si>
  <si>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</si>
  <si>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</si>
  <si>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</si>
  <si>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</si>
  <si>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</si>
  <si>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</si>
  <si>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</si>
  <si>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</si>
  <si>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</si>
  <si>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</si>
  <si>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</si>
  <si>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</si>
  <si>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</si>
  <si>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</si>
  <si>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</si>
  <si>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</si>
  <si>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</si>
  <si>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</si>
  <si>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</si>
  <si>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</si>
  <si>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</si>
  <si>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</si>
  <si>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</si>
  <si>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</si>
  <si>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</si>
  <si>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</si>
  <si>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</si>
  <si>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</si>
  <si>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</si>
  <si>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</si>
  <si>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</si>
  <si>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</si>
  <si>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</si>
  <si>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</si>
  <si>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</si>
  <si>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</si>
  <si>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</si>
  <si>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</si>
  <si>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</si>
  <si>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</si>
  <si>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</si>
  <si>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</si>
  <si>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</si>
  <si>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</si>
  <si>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</si>
  <si>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</si>
  <si>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</si>
  <si>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</si>
  <si>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</si>
  <si>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</si>
  <si>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</si>
  <si>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</si>
  <si>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</si>
  <si>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</si>
  <si>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</si>
  <si>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</si>
  <si>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</si>
  <si>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</si>
  <si>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</si>
  <si>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</si>
  <si>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</si>
  <si>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</si>
  <si>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</si>
  <si>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</si>
  <si>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</si>
  <si>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</si>
  <si>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</si>
  <si>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</si>
  <si>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</si>
  <si>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</si>
  <si>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</si>
  <si>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</si>
  <si>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</si>
  <si>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</si>
  <si>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</si>
  <si>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</si>
  <si>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</si>
  <si>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</si>
  <si>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</si>
  <si>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</si>
  <si>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</si>
  <si>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</si>
  <si>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</si>
  <si>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</si>
  <si>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</si>
  <si>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</si>
  <si>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</si>
  <si>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</si>
  <si>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</si>
  <si>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</si>
  <si>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</si>
  <si>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</si>
  <si>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</si>
  <si>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</si>
  <si>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</si>
  <si>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</si>
  <si>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</si>
  <si>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</si>
  <si>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</si>
  <si>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</si>
  <si>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</si>
  <si>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</si>
  <si>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</si>
  <si>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</si>
  <si>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</si>
  <si>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</si>
  <si>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</si>
  <si>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</si>
  <si>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</si>
  <si>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</si>
  <si>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</si>
  <si>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</si>
  <si>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</si>
  <si>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</si>
  <si>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</si>
  <si>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</si>
  <si>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</si>
  <si>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</si>
  <si>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</si>
  <si>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</si>
  <si>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</si>
  <si>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</si>
  <si>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</si>
  <si>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</si>
  <si>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</si>
  <si>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</si>
  <si>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</si>
  <si>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</si>
  <si>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</si>
  <si>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</si>
  <si>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</si>
  <si>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</si>
  <si>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</si>
  <si>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</si>
  <si>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</si>
  <si>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</si>
  <si>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</si>
  <si>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</si>
  <si>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</si>
  <si>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</si>
  <si>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</si>
  <si>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</si>
  <si>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</si>
  <si>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</si>
  <si>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</si>
  <si>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</si>
  <si>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</si>
  <si>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</si>
  <si>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</si>
  <si>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</si>
  <si>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</si>
  <si>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</si>
  <si>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</si>
  <si>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</si>
  <si>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</si>
  <si>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</si>
  <si>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</si>
  <si>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</si>
  <si>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</si>
  <si>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</si>
  <si>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</si>
  <si>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</si>
  <si>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</si>
  <si>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</si>
  <si>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</si>
  <si>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</si>
  <si>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</si>
  <si>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</si>
  <si>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</si>
  <si>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</si>
  <si>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</si>
  <si>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</si>
  <si>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</si>
  <si>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</si>
  <si>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</si>
  <si>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</si>
  <si>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</si>
  <si>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</si>
  <si>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</si>
  <si>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</si>
  <si>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</si>
  <si>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</si>
  <si>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</si>
  <si>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</si>
  <si>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</si>
  <si>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</si>
  <si>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</si>
  <si>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</si>
  <si>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</si>
  <si>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</si>
  <si>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</si>
  <si>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</si>
  <si>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</si>
  <si>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</si>
  <si>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</si>
  <si>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</si>
  <si>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</si>
  <si>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</si>
  <si>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</si>
  <si>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</si>
  <si>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</si>
  <si>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</si>
  <si>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</si>
  <si>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</si>
  <si>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</si>
  <si>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</si>
  <si>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</si>
  <si>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</si>
  <si>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</si>
  <si>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</si>
  <si>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</si>
  <si>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</si>
  <si>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</si>
  <si>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</si>
  <si>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</si>
  <si>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</si>
  <si>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</si>
  <si>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</si>
  <si>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</si>
  <si>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</si>
  <si>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</si>
  <si>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</si>
  <si>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</si>
  <si>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</si>
  <si>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</si>
  <si>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</si>
  <si>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</si>
  <si>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</si>
  <si>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</si>
  <si>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</si>
  <si>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</si>
  <si>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</si>
  <si>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</si>
  <si>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</si>
  <si>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</si>
  <si>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</si>
  <si>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</si>
  <si>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</si>
  <si>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</si>
  <si>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</si>
  <si>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</si>
  <si>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</si>
  <si>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</si>
  <si>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</si>
  <si>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</si>
  <si>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</si>
  <si>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</si>
  <si>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</si>
  <si>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</si>
  <si>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</si>
  <si>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</si>
  <si>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</si>
  <si>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</si>
  <si>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</si>
  <si>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</si>
  <si>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</si>
  <si>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</si>
  <si>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</si>
  <si>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</si>
  <si>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</si>
  <si>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</si>
  <si>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</si>
  <si>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</si>
  <si>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</si>
  <si>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</si>
  <si>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</si>
  <si>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</si>
  <si>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</si>
  <si>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</si>
  <si>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</si>
  <si>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</si>
  <si>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</si>
  <si>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</si>
  <si>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</si>
  <si>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</si>
  <si>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</si>
  <si>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</si>
  <si>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</si>
  <si>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</si>
  <si>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</si>
  <si>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</si>
  <si>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</si>
  <si>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</si>
  <si>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</si>
  <si>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</si>
  <si>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</si>
  <si>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</si>
  <si>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</si>
  <si>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</si>
  <si>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</si>
  <si>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</si>
  <si>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</si>
  <si>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</si>
  <si>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</si>
  <si>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</si>
  <si>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</si>
  <si>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</si>
  <si>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</si>
  <si>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</si>
  <si>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</si>
  <si>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</si>
  <si>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</si>
  <si>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</si>
  <si>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</si>
  <si>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</si>
  <si>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</si>
  <si>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</si>
  <si>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</si>
  <si>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</si>
  <si>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</si>
  <si>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</si>
  <si>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</si>
  <si>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</si>
  <si>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</si>
  <si>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</si>
  <si>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</si>
  <si>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</si>
  <si>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</si>
  <si>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</si>
  <si>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</si>
  <si>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</si>
  <si>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</si>
  <si>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</si>
  <si>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</si>
  <si>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</si>
  <si>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</si>
  <si>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</si>
  <si>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</si>
  <si>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</si>
  <si>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</si>
  <si>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</si>
  <si>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</si>
  <si>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</si>
  <si>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</si>
  <si>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</si>
  <si>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</si>
  <si>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</si>
  <si>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</si>
  <si>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</si>
  <si>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</si>
  <si>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</si>
  <si>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</si>
  <si>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</si>
  <si>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</si>
  <si>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</si>
  <si>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</si>
  <si>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</si>
  <si>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</si>
  <si>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</si>
  <si>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</si>
  <si>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</si>
  <si>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</si>
  <si>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</si>
  <si>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</si>
  <si>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</si>
  <si>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</si>
  <si>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</si>
  <si>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</si>
  <si>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</si>
  <si>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</si>
  <si>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</si>
  <si>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</si>
  <si>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</si>
  <si>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</si>
  <si>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</si>
  <si>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</si>
  <si>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</si>
  <si>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</si>
  <si>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</si>
  <si>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</si>
  <si>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</si>
  <si>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</si>
  <si>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</si>
  <si>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</si>
  <si>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</si>
  <si>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</si>
  <si>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</si>
  <si>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</si>
  <si>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</si>
  <si>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</si>
  <si>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</si>
  <si>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</si>
  <si>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</si>
  <si>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</si>
  <si>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</si>
  <si>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</si>
  <si>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</si>
  <si>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</si>
  <si>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</si>
  <si>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</si>
  <si>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</si>
  <si>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</si>
  <si>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</si>
  <si>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</si>
  <si>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</si>
  <si>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</si>
  <si>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</si>
  <si>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</si>
  <si>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</si>
  <si>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</si>
  <si>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</si>
  <si>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</si>
  <si>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</si>
  <si>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</si>
  <si>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</si>
  <si>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</si>
  <si>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</si>
  <si>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</si>
  <si>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</si>
  <si>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</si>
  <si>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</si>
  <si>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</si>
  <si>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</si>
  <si>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</si>
  <si>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</si>
  <si>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</si>
  <si>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</si>
  <si>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</si>
  <si>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</si>
  <si>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</si>
  <si>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</si>
  <si>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</si>
  <si>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</si>
  <si>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</si>
  <si>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</si>
  <si>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</si>
  <si>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</si>
  <si>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</si>
  <si>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</si>
  <si>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</si>
  <si>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</si>
  <si>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</si>
  <si>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</si>
  <si>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</si>
  <si>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</si>
  <si>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</si>
  <si>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</si>
  <si>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</si>
  <si>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</si>
  <si>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</si>
  <si>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</si>
  <si>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</si>
  <si>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</si>
  <si>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</si>
  <si>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</si>
  <si>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</si>
  <si>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</si>
  <si>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</si>
  <si>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</si>
  <si>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</si>
  <si>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</si>
  <si>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</si>
  <si>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</si>
  <si>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</si>
  <si>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</si>
  <si>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</si>
  <si>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</si>
  <si>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</si>
  <si>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</si>
  <si>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</si>
  <si>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</si>
  <si>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</si>
  <si>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</si>
  <si>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</si>
  <si>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</si>
  <si>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</si>
  <si>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</si>
  <si>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</si>
  <si>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</si>
  <si>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</si>
  <si>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</si>
  <si>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</si>
  <si>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</si>
  <si>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</si>
  <si>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</si>
  <si>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</si>
  <si>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</si>
  <si>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</si>
  <si>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</si>
  <si>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</si>
  <si>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</si>
  <si>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</si>
  <si>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</si>
  <si>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</si>
  <si>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</si>
  <si>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</si>
  <si>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</si>
  <si>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</si>
  <si>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</si>
  <si>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</si>
  <si>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</si>
  <si>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</si>
  <si>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</si>
  <si>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</si>
  <si>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</si>
  <si>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</si>
  <si>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</si>
  <si>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</si>
  <si>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</si>
  <si>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</si>
  <si>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</si>
  <si>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</si>
  <si>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</si>
  <si>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</si>
  <si>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</si>
  <si>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</si>
  <si>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</si>
  <si>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</si>
  <si>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</si>
  <si>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</si>
  <si>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</si>
  <si>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</si>
  <si>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</si>
  <si>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</si>
  <si>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</si>
  <si>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</si>
  <si>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</si>
  <si>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</si>
  <si>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</si>
  <si>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</si>
  <si>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</si>
  <si>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</si>
  <si>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</si>
  <si>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</si>
  <si>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</si>
  <si>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</si>
  <si>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</si>
  <si>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</si>
  <si>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</si>
  <si>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</si>
  <si>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</si>
  <si>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</si>
  <si>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</si>
  <si>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</si>
  <si>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</si>
  <si>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</si>
  <si>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</si>
  <si>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</si>
  <si>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</si>
  <si>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</si>
  <si>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</si>
  <si>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</si>
  <si>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</si>
  <si>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</si>
  <si>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</si>
  <si>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</si>
  <si>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</si>
  <si>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</si>
  <si>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</si>
  <si>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</si>
  <si>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</si>
  <si>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</si>
  <si>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</si>
  <si>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</si>
  <si>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</si>
  <si>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</si>
  <si>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</si>
  <si>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</si>
  <si>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</si>
  <si>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</si>
  <si>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</si>
  <si>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</si>
  <si>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</si>
  <si>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</si>
  <si>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</si>
  <si>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</si>
  <si>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</si>
  <si>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</si>
  <si>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</si>
  <si>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</si>
  <si>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</si>
  <si>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</si>
  <si>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</si>
  <si>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</si>
  <si>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</si>
  <si>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</si>
  <si>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</si>
  <si>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</si>
  <si>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</si>
  <si>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</si>
  <si>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</si>
  <si>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</si>
  <si>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</si>
  <si>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</si>
  <si>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</si>
  <si>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</si>
  <si>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</si>
  <si>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</si>
  <si>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</si>
  <si>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</si>
  <si>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</si>
  <si>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</si>
  <si>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</si>
  <si>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</si>
  <si>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</si>
  <si>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</si>
  <si>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</si>
  <si>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</si>
  <si>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</si>
  <si>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</si>
  <si>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</si>
  <si>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</si>
  <si>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</si>
  <si>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</si>
  <si>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</si>
  <si>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</si>
  <si>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</si>
  <si>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</si>
  <si>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</si>
  <si>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</si>
  <si>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</si>
  <si>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</si>
  <si>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</si>
  <si>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</si>
  <si>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</si>
  <si>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</si>
  <si>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</si>
  <si>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</si>
  <si>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</si>
  <si>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</si>
  <si>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</si>
  <si>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</si>
  <si>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</si>
  <si>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</si>
  <si>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</si>
  <si>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</si>
  <si>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</si>
  <si>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</si>
  <si>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</si>
  <si>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</si>
  <si>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</si>
  <si>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</si>
  <si>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</si>
  <si>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</si>
  <si>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</si>
  <si>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</si>
  <si>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</si>
  <si>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</si>
  <si>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</si>
  <si>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</si>
  <si>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</si>
  <si>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</si>
  <si>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</si>
  <si>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</si>
  <si>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</si>
  <si>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</si>
  <si>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</si>
  <si>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</si>
  <si>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</si>
  <si>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</si>
  <si>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</si>
  <si>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</si>
  <si>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</si>
  <si>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</si>
  <si>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</si>
  <si>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</si>
  <si>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</si>
  <si>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</si>
  <si>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</si>
  <si>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</si>
  <si>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</si>
  <si>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</si>
  <si>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</si>
  <si>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</si>
  <si>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</si>
  <si>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</si>
  <si>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</si>
  <si>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</si>
  <si>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</si>
  <si>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</si>
  <si>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</si>
  <si>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</si>
  <si>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</si>
  <si>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</si>
  <si>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</si>
  <si>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</si>
  <si>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</si>
  <si>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</si>
  <si>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</si>
  <si>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</si>
  <si>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</si>
  <si>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</si>
  <si>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</si>
  <si>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</si>
  <si>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</si>
  <si>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</si>
  <si>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</si>
  <si>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</si>
  <si>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</si>
  <si>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</si>
  <si>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</si>
  <si>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</si>
  <si>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</si>
  <si>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</si>
  <si>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</si>
  <si>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</si>
  <si>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</si>
  <si>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</si>
  <si>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</si>
  <si>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</si>
  <si>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</si>
  <si>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</si>
  <si>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</si>
  <si>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</si>
  <si>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</si>
  <si>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</si>
  <si>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</si>
  <si>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</si>
  <si>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</si>
  <si>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</si>
  <si>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</si>
  <si>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</si>
  <si>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</si>
  <si>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</si>
  <si>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</si>
  <si>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</si>
  <si>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</si>
  <si>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</si>
  <si>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</si>
  <si>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</si>
  <si>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</si>
  <si>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</si>
  <si>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</si>
  <si>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</si>
  <si>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</si>
  <si>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</si>
  <si>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</si>
  <si>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</si>
  <si>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</si>
  <si>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</si>
  <si>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</si>
  <si>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</si>
  <si>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</si>
  <si>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</si>
  <si>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</si>
  <si>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</si>
  <si>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</si>
  <si>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</si>
  <si>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</si>
  <si>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</si>
  <si>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</si>
  <si>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</si>
  <si>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</si>
  <si>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</si>
  <si>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</si>
  <si>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</si>
  <si>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</si>
  <si>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</si>
  <si>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</si>
  <si>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</si>
  <si>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</si>
  <si>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</si>
  <si>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</si>
  <si>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</si>
  <si>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</si>
  <si>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</si>
  <si>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</si>
  <si>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</si>
  <si>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</si>
  <si>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</si>
  <si>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</si>
  <si>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</si>
  <si>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</si>
  <si>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</si>
  <si>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</si>
  <si>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</si>
  <si>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</si>
  <si>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</si>
  <si>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</si>
  <si>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</si>
  <si>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</si>
  <si>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</si>
  <si>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</si>
  <si>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</si>
  <si>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</si>
  <si>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</si>
  <si>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</si>
  <si>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</si>
  <si>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</si>
  <si>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</si>
  <si>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</si>
  <si>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</si>
  <si>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</si>
  <si>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</si>
  <si>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</si>
  <si>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</si>
  <si>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</si>
  <si>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</si>
  <si>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</si>
  <si>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</si>
  <si>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</si>
  <si>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</si>
  <si>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</si>
  <si>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</si>
  <si>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</si>
  <si>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</si>
  <si>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</si>
  <si>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</si>
  <si>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</si>
  <si>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</si>
  <si>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</si>
  <si>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</si>
  <si>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</si>
  <si>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</si>
  <si>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</si>
  <si>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</si>
  <si>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</si>
  <si>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</si>
  <si>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</si>
  <si>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</si>
  <si>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</si>
  <si>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</si>
  <si>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</si>
  <si>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</si>
  <si>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</si>
  <si>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</si>
  <si>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</si>
  <si>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</si>
  <si>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</si>
  <si>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</si>
  <si>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</si>
  <si>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</si>
  <si>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</si>
  <si>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</si>
  <si>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</si>
  <si>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</si>
  <si>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</si>
  <si>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</si>
  <si>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</si>
  <si>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</si>
  <si>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</si>
  <si>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</si>
  <si>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</si>
  <si>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</si>
  <si>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</si>
  <si>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</si>
  <si>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</si>
  <si>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</si>
  <si>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</si>
  <si>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</si>
  <si>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</si>
  <si>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</si>
  <si>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</si>
  <si>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</si>
  <si>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</si>
  <si>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</si>
  <si>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</si>
  <si>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</si>
  <si>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</si>
  <si>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</si>
  <si>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</si>
  <si>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</si>
  <si>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</si>
  <si>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</si>
  <si>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</si>
  <si>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</si>
  <si>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</si>
  <si>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</si>
  <si>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</si>
  <si>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</si>
  <si>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</si>
  <si>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</si>
  <si>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</si>
  <si>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</si>
  <si>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</si>
  <si>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</si>
  <si>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</si>
  <si>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</si>
  <si>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</si>
  <si>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</si>
  <si>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</si>
  <si>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</si>
  <si>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</si>
  <si>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</si>
  <si>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</si>
  <si>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</si>
  <si>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</si>
  <si>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</si>
  <si>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</si>
  <si>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</si>
  <si>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</si>
  <si>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</si>
  <si>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</si>
  <si>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</si>
  <si>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</si>
  <si>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</si>
  <si>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</si>
  <si>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</si>
  <si>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</si>
  <si>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</si>
  <si>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</si>
  <si>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</si>
  <si>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</si>
  <si>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</si>
  <si>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</si>
  <si>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</si>
  <si>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</si>
  <si>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</si>
  <si>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</si>
  <si>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</si>
  <si>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</si>
  <si>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</si>
  <si>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</si>
  <si>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</si>
  <si>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</si>
  <si>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</si>
  <si>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</si>
  <si>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</si>
  <si>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</si>
  <si>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</si>
  <si>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</si>
  <si>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</si>
  <si>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</si>
  <si>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</si>
  <si>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</si>
  <si>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</si>
  <si>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</si>
  <si>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</si>
  <si>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</si>
  <si>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</si>
  <si>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</si>
  <si>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</si>
  <si>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</si>
  <si>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</si>
  <si>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</si>
  <si>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</si>
  <si>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</si>
  <si>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</si>
  <si>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</si>
  <si>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</si>
  <si>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</si>
  <si>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</si>
  <si>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</si>
  <si>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</si>
  <si>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</si>
  <si>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</si>
  <si>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</si>
  <si>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</si>
  <si>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</si>
  <si>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</si>
  <si>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</si>
  <si>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</si>
  <si>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</si>
  <si>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</si>
  <si>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</si>
  <si>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</si>
  <si>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</si>
  <si>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</si>
  <si>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</si>
  <si>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</si>
  <si>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</si>
  <si>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</si>
  <si>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</si>
  <si>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</si>
  <si>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</si>
  <si>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</si>
  <si>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</si>
  <si>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</si>
  <si>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</si>
  <si>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</si>
  <si>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</si>
  <si>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</si>
  <si>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</si>
  <si>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</si>
  <si>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</si>
  <si>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</si>
  <si>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</si>
  <si>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</si>
  <si>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</si>
  <si>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</si>
  <si>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</si>
  <si>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</si>
  <si>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</si>
  <si>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</si>
  <si>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</si>
  <si>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</si>
  <si>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</si>
  <si>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</si>
  <si>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</si>
  <si>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</si>
  <si>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</si>
  <si>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</si>
  <si>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</si>
  <si>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</si>
  <si>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</si>
  <si>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</si>
  <si>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</si>
  <si>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</si>
  <si>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</si>
  <si>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</si>
  <si>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</si>
  <si>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</si>
  <si>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</si>
  <si>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</si>
  <si>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</si>
  <si>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</si>
  <si>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</si>
  <si>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</si>
  <si>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</si>
  <si>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</si>
  <si>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</si>
  <si>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</si>
  <si>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</si>
  <si>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</si>
  <si>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</si>
  <si>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</si>
  <si>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</si>
  <si>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</si>
  <si>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</si>
  <si>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</si>
  <si>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</si>
  <si>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</si>
  <si>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</si>
  <si>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</si>
  <si>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</si>
  <si>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</si>
  <si>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</si>
  <si>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</si>
  <si>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</si>
  <si>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</si>
  <si>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</si>
  <si>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</si>
  <si>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</si>
  <si>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</si>
  <si>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</si>
  <si>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</si>
  <si>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</si>
  <si>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</si>
  <si>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</si>
  <si>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</si>
  <si>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</si>
  <si>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</si>
  <si>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</si>
  <si>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</si>
  <si>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</si>
  <si>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</si>
  <si>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</si>
  <si>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</si>
  <si>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</si>
  <si>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</si>
  <si>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</si>
  <si>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</si>
  <si>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</si>
  <si>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</si>
  <si>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</si>
  <si>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</si>
  <si>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</si>
  <si>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</si>
  <si>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</si>
  <si>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</si>
  <si>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</si>
  <si>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</si>
  <si>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</si>
  <si>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</si>
  <si>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</si>
  <si>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</si>
  <si>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</si>
  <si>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</si>
  <si>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</si>
  <si>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</si>
  <si>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</si>
  <si>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</si>
  <si>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</si>
  <si>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</si>
  <si>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</si>
  <si>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</si>
  <si>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</si>
  <si>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</si>
  <si>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</si>
  <si>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</si>
  <si>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</si>
  <si>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</si>
  <si>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</si>
  <si>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</si>
  <si>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</si>
  <si>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</si>
  <si>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</si>
  <si>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</si>
  <si>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</si>
  <si>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</si>
  <si>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</si>
  <si>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</si>
  <si>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</si>
  <si>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</si>
  <si>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</si>
  <si>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</si>
  <si>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</si>
  <si>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</si>
  <si>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</si>
  <si>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</si>
  <si>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</si>
  <si>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</si>
  <si>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</si>
  <si>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</si>
  <si>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</si>
  <si>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</si>
  <si>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</si>
  <si>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</si>
  <si>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</si>
  <si>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</si>
  <si>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</si>
  <si>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</si>
  <si>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</si>
  <si>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</si>
  <si>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</si>
  <si>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</si>
  <si>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</si>
  <si>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</si>
  <si>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</si>
  <si>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</si>
  <si>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</si>
  <si>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</si>
  <si>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</si>
  <si>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</si>
  <si>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</si>
  <si>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</si>
  <si>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</si>
  <si>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</si>
  <si>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</si>
  <si>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</si>
  <si>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</si>
  <si>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</si>
  <si>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</si>
  <si>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</si>
  <si>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</si>
  <si>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</si>
  <si>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</si>
  <si>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</si>
  <si>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</si>
  <si>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</si>
  <si>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</si>
  <si>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</si>
  <si>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</si>
  <si>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</si>
  <si>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</si>
  <si>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</si>
  <si>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</si>
  <si>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</si>
  <si>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</si>
  <si>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</si>
  <si>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</si>
  <si>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</si>
  <si>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</si>
  <si>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</si>
  <si>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</si>
  <si>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</si>
  <si>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</si>
  <si>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</si>
  <si>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</si>
  <si>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</si>
  <si>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</si>
  <si>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</si>
  <si>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</si>
  <si>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</si>
  <si>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</si>
  <si>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</si>
  <si>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</si>
  <si>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</si>
  <si>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</si>
  <si>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</si>
  <si>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</si>
  <si>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</si>
  <si>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</si>
  <si>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</si>
  <si>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</si>
  <si>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</si>
  <si>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</si>
  <si>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</si>
  <si>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</si>
  <si>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</si>
  <si>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</si>
  <si>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</si>
  <si>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</si>
  <si>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</si>
  <si>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</si>
  <si>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</si>
  <si>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</si>
  <si>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</si>
  <si>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</si>
  <si>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</si>
  <si>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</si>
  <si>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</si>
  <si>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</si>
  <si>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</si>
  <si>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</si>
  <si>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</si>
  <si>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</si>
  <si>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</si>
  <si>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</si>
  <si>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</si>
  <si>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</si>
  <si>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</si>
  <si>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</si>
  <si>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</si>
  <si>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</si>
  <si>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</si>
  <si>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</si>
  <si>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</si>
  <si>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</si>
  <si>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</si>
  <si>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</si>
  <si>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</si>
  <si>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</si>
  <si>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</si>
  <si>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</si>
  <si>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</si>
  <si>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</si>
  <si>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</si>
  <si>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</si>
  <si>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</si>
  <si>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</si>
  <si>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</si>
  <si>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</si>
  <si>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</si>
  <si>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</si>
  <si>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</si>
  <si>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</si>
  <si>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</si>
  <si>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</si>
  <si>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</si>
  <si>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</si>
  <si>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</si>
  <si>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</si>
  <si>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</si>
  <si>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</si>
  <si>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</si>
  <si>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</si>
  <si>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</si>
  <si>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</si>
  <si>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</si>
  <si>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</si>
  <si>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</si>
  <si>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</si>
  <si>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</si>
  <si>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</si>
  <si>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</si>
  <si>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</si>
  <si>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</si>
  <si>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</si>
  <si>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</si>
  <si>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</si>
  <si>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</si>
  <si>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</si>
  <si>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</si>
  <si>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</si>
  <si>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</si>
  <si>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</si>
  <si>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</si>
  <si>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</si>
  <si>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</si>
  <si>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</si>
  <si>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</si>
  <si>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</si>
  <si>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</si>
  <si>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</si>
  <si>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</si>
  <si>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</si>
  <si>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</si>
  <si>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</si>
  <si>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</si>
  <si>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</si>
  <si>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</si>
  <si>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</si>
  <si>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</si>
  <si>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</si>
  <si>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</si>
  <si>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</si>
  <si>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</si>
  <si>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</si>
  <si>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</si>
  <si>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</si>
  <si>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</si>
  <si>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</si>
  <si>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</si>
  <si>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</si>
  <si>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</si>
  <si>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</si>
  <si>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</si>
  <si>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</si>
  <si>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</si>
  <si>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</si>
  <si>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</si>
  <si>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</si>
  <si>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</si>
  <si>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</si>
  <si>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</si>
  <si>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</si>
  <si>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</si>
  <si>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</si>
  <si>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</si>
  <si>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</si>
  <si>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</si>
  <si>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</si>
  <si>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</si>
  <si>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</si>
  <si>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</si>
  <si>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</si>
  <si>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</si>
  <si>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</si>
  <si>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</si>
  <si>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</si>
  <si>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</si>
  <si>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</si>
  <si>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</si>
  <si>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</si>
  <si>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</si>
  <si>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</si>
  <si>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</si>
  <si>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</si>
  <si>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</si>
  <si>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</si>
  <si>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</si>
  <si>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</si>
  <si>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</si>
  <si>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</si>
  <si>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</si>
  <si>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</si>
  <si>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</si>
  <si>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</si>
  <si>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</si>
  <si>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</si>
  <si>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</si>
  <si>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</si>
  <si>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</si>
  <si>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</si>
  <si>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</si>
  <si>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</si>
  <si>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</si>
  <si>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</si>
  <si>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</si>
  <si>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</si>
  <si>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</si>
  <si>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</si>
  <si>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</si>
  <si>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</si>
  <si>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</si>
  <si>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</si>
  <si>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</si>
  <si>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</si>
  <si>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</si>
  <si>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</si>
  <si>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</si>
  <si>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</si>
  <si>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</si>
  <si>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</si>
  <si>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</si>
  <si>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</si>
  <si>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</si>
  <si>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</si>
  <si>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</si>
  <si>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</si>
  <si>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</si>
  <si>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</si>
  <si>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</si>
  <si>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</si>
  <si>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</si>
  <si>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</si>
  <si>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</si>
  <si>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</si>
  <si>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</si>
  <si>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</si>
  <si>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</si>
  <si>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</si>
  <si>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</si>
  <si>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</si>
  <si>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</si>
  <si>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</si>
  <si>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</si>
  <si>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</si>
  <si>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</si>
  <si>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</si>
  <si>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</si>
  <si>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</si>
  <si>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</si>
  <si>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</si>
  <si>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</si>
  <si>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</si>
  <si>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</si>
  <si>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</si>
  <si>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</si>
  <si>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</si>
  <si>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</si>
  <si>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</si>
  <si>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</si>
  <si>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</si>
  <si>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</si>
  <si>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</si>
  <si>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</si>
  <si>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</si>
  <si>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</si>
  <si>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</si>
  <si>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</si>
  <si>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</si>
  <si>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</si>
  <si>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</si>
  <si>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</si>
  <si>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</si>
  <si>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</si>
  <si>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</si>
  <si>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</si>
  <si>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</si>
  <si>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</si>
  <si>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</si>
  <si>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</si>
  <si>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</si>
  <si>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</si>
  <si>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</si>
  <si>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</si>
  <si>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</si>
  <si>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</si>
  <si>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</si>
  <si>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</si>
  <si>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</si>
  <si>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</si>
  <si>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</si>
  <si>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</si>
  <si>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</si>
  <si>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</si>
  <si>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</si>
  <si>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</si>
  <si>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</si>
  <si>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</si>
  <si>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</si>
  <si>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</si>
  <si>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</si>
  <si>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</si>
  <si>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</si>
  <si>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</si>
  <si>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</si>
  <si>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</si>
  <si>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</si>
  <si>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</si>
  <si>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</si>
  <si>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</si>
  <si>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</si>
  <si>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</si>
  <si>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</si>
  <si>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</si>
  <si>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</si>
  <si>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</si>
  <si>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</si>
  <si>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</si>
  <si>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</si>
  <si>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</si>
  <si>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</si>
  <si>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</si>
  <si>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</si>
  <si>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</si>
  <si>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</si>
  <si>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</si>
  <si>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</si>
  <si>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</si>
  <si>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</si>
  <si>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</si>
  <si>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</si>
  <si>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</si>
  <si>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</si>
  <si>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</si>
  <si>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</si>
  <si>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</si>
  <si>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</si>
  <si>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</si>
  <si>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</si>
  <si>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</si>
  <si>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</si>
  <si>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</si>
  <si>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</si>
  <si>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</si>
  <si>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</si>
  <si>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</si>
  <si>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</si>
  <si>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</si>
  <si>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</si>
  <si>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</si>
  <si>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</si>
  <si>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</si>
  <si>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</si>
  <si>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</si>
  <si>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</si>
  <si>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</si>
  <si>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</si>
  <si>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</si>
  <si>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</si>
  <si>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</si>
  <si>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</si>
  <si>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</si>
  <si>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</si>
  <si>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</si>
  <si>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</si>
  <si>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</si>
  <si>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</si>
  <si>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</si>
  <si>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</si>
  <si>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</si>
  <si>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</si>
  <si>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</si>
  <si>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</si>
  <si>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</si>
  <si>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</si>
  <si>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</si>
  <si>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</si>
  <si>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</si>
  <si>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</si>
  <si>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</si>
  <si>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</si>
  <si>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</si>
  <si>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</si>
  <si>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</si>
  <si>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</si>
  <si>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</si>
  <si>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</si>
  <si>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</si>
  <si>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</si>
  <si>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</si>
  <si>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</si>
  <si>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</si>
  <si>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</si>
  <si>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</si>
  <si>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</si>
  <si>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</si>
  <si>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</si>
  <si>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</si>
  <si>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</si>
  <si>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</si>
  <si>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</si>
  <si>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</si>
  <si>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</si>
  <si>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</si>
  <si>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</si>
  <si>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</si>
  <si>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</si>
  <si>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</si>
  <si>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</si>
  <si>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</si>
  <si>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</si>
  <si>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</si>
  <si>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</si>
  <si>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</si>
  <si>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</si>
  <si>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</si>
  <si>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</si>
  <si>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</si>
  <si>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</si>
  <si>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</si>
  <si>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</si>
  <si>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</si>
  <si>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</si>
  <si>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</si>
  <si>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</si>
  <si>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</si>
  <si>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</si>
  <si>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</si>
  <si>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</si>
  <si>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</si>
  <si>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</si>
  <si>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</si>
  <si>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</si>
  <si>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</si>
  <si>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</si>
  <si>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</si>
  <si>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</si>
  <si>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</si>
  <si>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</si>
  <si>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</si>
  <si>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</si>
  <si>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</si>
  <si>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</si>
  <si>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</si>
  <si>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</si>
  <si>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</si>
  <si>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</si>
  <si>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</si>
  <si>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</si>
  <si>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</si>
  <si>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</si>
  <si>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</si>
  <si>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</si>
  <si>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</si>
  <si>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</si>
  <si>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</si>
  <si>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</si>
  <si>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</si>
  <si>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</si>
  <si>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</si>
  <si>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</si>
  <si>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</si>
  <si>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</si>
  <si>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</si>
  <si>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</si>
  <si>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</si>
  <si>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</si>
  <si>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</si>
  <si>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</si>
  <si>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</si>
  <si>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</si>
  <si>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</si>
  <si>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</si>
  <si>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</si>
  <si>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</si>
  <si>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</si>
  <si>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</si>
  <si>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</si>
  <si>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</si>
  <si>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</si>
  <si>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</si>
  <si>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</si>
  <si>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</si>
  <si>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</si>
  <si>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</si>
  <si>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</si>
  <si>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</si>
  <si>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</si>
  <si>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</si>
  <si>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</si>
  <si>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</si>
  <si>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</si>
  <si>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</si>
  <si>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</si>
  <si>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</si>
  <si>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</si>
  <si>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</si>
  <si>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</si>
  <si>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</si>
  <si>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</si>
  <si>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</si>
  <si>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</si>
  <si>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</si>
  <si>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</si>
  <si>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</si>
  <si>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</si>
  <si>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</si>
  <si>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</si>
  <si>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</si>
  <si>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</si>
  <si>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</si>
  <si>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</si>
  <si>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</si>
  <si>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</si>
  <si>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</si>
  <si>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</si>
  <si>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</si>
  <si>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</si>
  <si>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</si>
  <si>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</si>
  <si>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</si>
  <si>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</si>
  <si>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</si>
  <si>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</si>
  <si>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</si>
  <si>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</si>
  <si>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</si>
  <si>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</si>
  <si>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</si>
  <si>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</si>
  <si>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</si>
  <si>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</si>
  <si>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</si>
  <si>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</si>
  <si>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</si>
  <si>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</si>
  <si>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</si>
  <si>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</si>
  <si>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</si>
  <si>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</si>
  <si>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</si>
  <si>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</si>
  <si>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</si>
  <si>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</si>
  <si>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</si>
  <si>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</si>
  <si>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</si>
  <si>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</si>
  <si>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</si>
  <si>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</si>
  <si>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</si>
  <si>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</si>
  <si>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</si>
  <si>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</si>
  <si>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</si>
  <si>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</si>
  <si>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</si>
  <si>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</si>
  <si>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</si>
  <si>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</si>
  <si>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</si>
  <si>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</si>
  <si>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</si>
  <si>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</si>
  <si>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</si>
  <si>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</si>
  <si>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</si>
  <si>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</si>
  <si>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</si>
  <si>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</si>
  <si>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</si>
  <si>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</si>
  <si>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</si>
  <si>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</si>
  <si>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</si>
  <si>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</si>
  <si>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</si>
  <si>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</si>
  <si>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</si>
  <si>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</si>
  <si>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</si>
  <si>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</si>
  <si>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</si>
  <si>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</si>
  <si>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</si>
  <si>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</si>
  <si>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</si>
  <si>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</si>
  <si>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</si>
  <si>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</si>
  <si>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</si>
  <si>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</si>
  <si>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</si>
  <si>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</si>
  <si>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</si>
  <si>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</si>
  <si>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</si>
  <si>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</si>
  <si>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</si>
  <si>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</si>
  <si>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</si>
  <si>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</si>
  <si>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</si>
  <si>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</si>
  <si>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</si>
  <si>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</si>
  <si>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</si>
  <si>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</si>
  <si>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</si>
  <si>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</si>
  <si>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</si>
  <si>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</si>
  <si>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</si>
  <si>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</si>
  <si>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</si>
  <si>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</si>
  <si>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</si>
  <si>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</si>
  <si>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</si>
  <si>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</si>
  <si>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</si>
  <si>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</si>
  <si>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</si>
  <si>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</si>
  <si>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</si>
  <si>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</si>
  <si>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</si>
  <si>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</si>
  <si>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</si>
  <si>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</si>
  <si>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</si>
  <si>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</si>
  <si>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</si>
  <si>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</si>
  <si>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</si>
  <si>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</si>
  <si>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</si>
  <si>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</si>
  <si>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</si>
  <si>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</si>
  <si>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</si>
  <si>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</si>
  <si>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</si>
  <si>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</si>
  <si>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</si>
  <si>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</si>
  <si>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</si>
  <si>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</si>
  <si>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</si>
  <si>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</si>
  <si>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</si>
  <si>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</si>
  <si>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</si>
  <si>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</si>
  <si>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</si>
  <si>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</si>
  <si>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</si>
  <si>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</si>
  <si>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</si>
  <si>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</si>
  <si>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</si>
  <si>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</si>
  <si>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</si>
  <si>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</si>
  <si>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</si>
  <si>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</si>
  <si>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</si>
  <si>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</si>
  <si>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</si>
  <si>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</si>
  <si>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</si>
  <si>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</si>
  <si>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</si>
  <si>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</si>
  <si>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</si>
  <si>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</si>
  <si>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</si>
  <si>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</si>
  <si>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</si>
  <si>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</si>
  <si>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</si>
  <si>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</si>
  <si>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</si>
  <si>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</si>
  <si>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</si>
  <si>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</si>
  <si>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</si>
  <si>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</si>
  <si>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</si>
  <si>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</si>
  <si>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</si>
  <si>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</si>
  <si>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</si>
  <si>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</si>
  <si>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</si>
  <si>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</si>
  <si>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</si>
  <si>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</si>
  <si>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</si>
  <si>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</si>
  <si>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</si>
  <si>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</si>
  <si>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</si>
  <si>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</si>
  <si>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</si>
  <si>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</si>
  <si>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</si>
  <si>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</si>
  <si>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</si>
  <si>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</si>
  <si>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</si>
  <si>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</si>
  <si>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</si>
  <si>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</si>
  <si>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</si>
  <si>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</si>
  <si>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</si>
  <si>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</si>
  <si>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</si>
  <si>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</si>
  <si>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</si>
  <si>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</si>
  <si>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</si>
  <si>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</si>
  <si>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</si>
  <si>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</si>
  <si>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</si>
  <si>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</si>
  <si>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</si>
  <si>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</si>
  <si>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</si>
  <si>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</si>
  <si>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</si>
  <si>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</si>
  <si>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</si>
  <si>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</si>
  <si>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</si>
  <si>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</si>
  <si>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</si>
  <si>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</si>
  <si>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</si>
  <si>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</si>
  <si>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</si>
  <si>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</si>
  <si>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</si>
  <si>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</si>
  <si>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</si>
  <si>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</si>
  <si>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</si>
  <si>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</si>
  <si>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</si>
  <si>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</si>
  <si>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</si>
  <si>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</si>
  <si>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</si>
  <si>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</si>
  <si>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</si>
  <si>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</si>
  <si>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</si>
  <si>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</si>
  <si>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</si>
  <si>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</si>
  <si>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</si>
  <si>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</si>
  <si>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</si>
  <si>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</si>
  <si>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</si>
  <si>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</si>
  <si>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</si>
  <si>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</si>
  <si>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</si>
  <si>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</si>
  <si>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</si>
  <si>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</si>
  <si>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</si>
  <si>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</si>
  <si>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</si>
  <si>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</si>
  <si>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</si>
  <si>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</si>
  <si>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</si>
  <si>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</si>
  <si>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</si>
  <si>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</si>
  <si>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</si>
  <si>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</si>
  <si>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</si>
  <si>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</si>
  <si>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</si>
  <si>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</si>
  <si>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</si>
  <si>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</si>
  <si>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</si>
  <si>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</si>
  <si>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</si>
  <si>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</si>
  <si>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</si>
  <si>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</si>
  <si>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</si>
  <si>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</si>
  <si>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</si>
  <si>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</si>
  <si>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</si>
  <si>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</si>
  <si>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</si>
  <si>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</si>
  <si>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</si>
  <si>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</si>
  <si>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</si>
  <si>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</si>
  <si>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</si>
  <si>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</si>
  <si>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</si>
  <si>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</si>
  <si>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</si>
  <si>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</si>
  <si>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</si>
  <si>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</si>
  <si>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</si>
  <si>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</si>
  <si>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</si>
  <si>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</si>
  <si>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</si>
  <si>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</si>
  <si>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</si>
  <si>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</si>
  <si>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</si>
  <si>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</si>
  <si>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</si>
  <si>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</si>
  <si>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</si>
  <si>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</si>
  <si>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</si>
  <si>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</si>
  <si>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</si>
  <si>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</si>
  <si>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</si>
  <si>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</si>
  <si>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</si>
  <si>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</si>
  <si>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</si>
  <si>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</si>
  <si>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</si>
  <si>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</si>
  <si>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</si>
  <si>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</si>
  <si>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</si>
  <si>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</si>
  <si>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</si>
  <si>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</si>
  <si>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</si>
  <si>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</si>
  <si>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</si>
  <si>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</si>
  <si>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</si>
  <si>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</si>
  <si>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</si>
  <si>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</si>
  <si>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</si>
  <si>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</si>
  <si>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</si>
  <si>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</si>
  <si>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</si>
  <si>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</si>
  <si>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</si>
  <si>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</si>
  <si>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</si>
  <si>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</si>
  <si>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</si>
  <si>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</si>
  <si>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</si>
  <si>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</si>
  <si>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</si>
  <si>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</si>
  <si>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</si>
  <si>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</si>
  <si>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</si>
  <si>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</si>
  <si>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</si>
  <si>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</si>
  <si>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</si>
  <si>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</si>
  <si>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</si>
  <si>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</si>
  <si>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</si>
  <si>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</si>
  <si>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</si>
  <si>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</si>
  <si>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</si>
  <si>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</si>
  <si>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</si>
  <si>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</si>
  <si>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</si>
  <si>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</si>
  <si>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</si>
  <si>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</si>
  <si>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</si>
  <si>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</si>
  <si>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</si>
  <si>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</si>
  <si>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</si>
  <si>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</si>
  <si>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</si>
  <si>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</si>
  <si>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</si>
  <si>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</si>
  <si>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</si>
  <si>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</si>
  <si>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</si>
  <si>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</si>
  <si>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</si>
  <si>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</si>
  <si>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</si>
  <si>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</si>
  <si>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</si>
  <si>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</si>
  <si>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</si>
  <si>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</si>
  <si>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</si>
  <si>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</si>
  <si>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</si>
  <si>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</si>
  <si>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</si>
  <si>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</si>
  <si>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</si>
  <si>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</si>
  <si>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</si>
  <si>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</si>
  <si>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</si>
  <si>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</si>
  <si>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</si>
  <si>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</si>
  <si>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</si>
  <si>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</si>
  <si>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</si>
  <si>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</si>
  <si>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</si>
  <si>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</si>
  <si>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</si>
  <si>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</si>
  <si>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</si>
  <si>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</si>
  <si>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</si>
  <si>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</si>
  <si>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</si>
  <si>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</si>
  <si>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</si>
  <si>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</si>
  <si>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</si>
  <si>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</si>
  <si>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</si>
  <si>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</si>
  <si>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</si>
  <si>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</si>
  <si>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</si>
  <si>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</si>
  <si>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</si>
  <si>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</si>
  <si>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</si>
  <si>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</si>
  <si>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</si>
  <si>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</si>
  <si>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</si>
  <si>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</si>
  <si>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</si>
  <si>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</si>
  <si>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</si>
  <si>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</si>
  <si>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</si>
  <si>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</si>
  <si>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</si>
  <si>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</si>
  <si>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</si>
  <si>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</si>
  <si>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</si>
  <si>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</si>
  <si>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</si>
  <si>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</si>
  <si>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</si>
  <si>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</si>
  <si>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</si>
  <si>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</si>
  <si>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</si>
  <si>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</si>
  <si>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</si>
  <si>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</si>
  <si>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</si>
  <si>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</si>
  <si>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</si>
  <si>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</si>
  <si>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</si>
  <si>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</si>
  <si>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</si>
  <si>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</si>
  <si>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</si>
  <si>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</si>
  <si>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</si>
  <si>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</si>
  <si>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</si>
  <si>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</si>
  <si>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</si>
  <si>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</si>
  <si>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</si>
  <si>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</si>
  <si>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</si>
  <si>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</si>
  <si>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</si>
  <si>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</si>
  <si>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</si>
  <si>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</si>
  <si>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</si>
  <si>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</si>
  <si>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</si>
  <si>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</si>
  <si>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</si>
  <si>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</si>
  <si>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</si>
  <si>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</si>
  <si>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</si>
  <si>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</si>
  <si>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</si>
  <si>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</si>
  <si>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</si>
  <si>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</si>
  <si>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</si>
  <si>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</si>
  <si>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</si>
  <si>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</si>
  <si>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</si>
  <si>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</si>
  <si>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</si>
  <si>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</si>
  <si>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</si>
  <si>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</si>
  <si>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</si>
  <si>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</si>
  <si>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</si>
  <si>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</si>
  <si>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</si>
  <si>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</si>
  <si>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</si>
  <si>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</si>
  <si>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</si>
  <si>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</si>
  <si>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</si>
  <si>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</si>
  <si>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</si>
  <si>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</si>
  <si>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</si>
  <si>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</si>
  <si>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</si>
  <si>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</si>
  <si>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</si>
  <si>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</si>
  <si>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</si>
  <si>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</si>
  <si>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</si>
  <si>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</si>
  <si>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</si>
  <si>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</si>
  <si>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</si>
  <si>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</si>
  <si>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</si>
  <si>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</si>
  <si>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</si>
  <si>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</si>
  <si>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</si>
  <si>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</si>
  <si>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</si>
  <si>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</si>
  <si>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</si>
  <si>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</si>
  <si>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</si>
  <si>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</si>
  <si>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</si>
  <si>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</si>
  <si>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</si>
  <si>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</si>
  <si>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</si>
  <si>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</si>
  <si>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</si>
  <si>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</si>
  <si>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</si>
  <si>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</si>
  <si>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</si>
  <si>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</si>
  <si>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</si>
  <si>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</si>
  <si>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</si>
  <si>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</si>
  <si>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</si>
  <si>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</si>
  <si>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</si>
  <si>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</si>
  <si>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</si>
  <si>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</si>
  <si>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</si>
  <si>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</si>
  <si>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</si>
  <si>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</si>
  <si>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</si>
  <si>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</si>
  <si>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</si>
  <si>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</si>
  <si>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</si>
  <si>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</si>
  <si>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</si>
  <si>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</si>
  <si>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</si>
  <si>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</si>
  <si>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</si>
  <si>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</si>
  <si>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</si>
  <si>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</si>
  <si>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</si>
  <si>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</si>
  <si>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</si>
  <si>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</si>
  <si>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</si>
  <si>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</si>
  <si>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</si>
  <si>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</si>
  <si>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</si>
  <si>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</si>
  <si>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</si>
  <si>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</si>
  <si>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</si>
  <si>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</si>
  <si>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</si>
  <si>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</si>
  <si>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</si>
  <si>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</si>
  <si>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</si>
  <si>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</si>
  <si>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</si>
  <si>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</si>
  <si>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</si>
  <si>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</si>
  <si>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</si>
  <si>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</si>
  <si>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</si>
  <si>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</si>
  <si>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</si>
  <si>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</si>
  <si>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</si>
  <si>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</si>
  <si>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</si>
  <si>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</si>
  <si>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</si>
  <si>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</si>
  <si>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</si>
  <si>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</si>
  <si>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</si>
  <si>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</si>
  <si>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</si>
  <si>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</si>
  <si>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</si>
  <si>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</si>
  <si>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</si>
  <si>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</si>
  <si>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</si>
  <si>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</si>
  <si>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</si>
  <si>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</si>
  <si>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</si>
  <si>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</si>
  <si>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</si>
  <si>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</si>
  <si>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</si>
  <si>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</si>
  <si>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</si>
  <si>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</si>
  <si>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</si>
  <si>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</si>
  <si>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</si>
  <si>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</si>
  <si>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</si>
  <si>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</si>
  <si>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</si>
  <si>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</si>
  <si>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</si>
  <si>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</si>
  <si>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</si>
  <si>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</si>
  <si>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</si>
  <si>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</si>
  <si>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</si>
  <si>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</si>
  <si>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</si>
  <si>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</si>
  <si>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</si>
  <si>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</si>
  <si>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</si>
  <si>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</si>
  <si>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</si>
  <si>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</si>
  <si>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</si>
  <si>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</si>
  <si>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</si>
  <si>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</si>
  <si>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</si>
  <si>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</si>
  <si>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</si>
  <si>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</si>
  <si>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</si>
  <si>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</si>
  <si>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</si>
  <si>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</si>
  <si>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</si>
  <si>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</si>
  <si>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</si>
  <si>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</si>
  <si>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</si>
  <si>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</si>
  <si>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</si>
  <si>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</si>
  <si>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</si>
  <si>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</si>
  <si>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</si>
  <si>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</si>
  <si>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</si>
  <si>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</si>
  <si>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</si>
  <si>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</si>
  <si>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</si>
  <si>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</si>
  <si>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</si>
  <si>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</si>
  <si>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</si>
  <si>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</si>
  <si>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</si>
  <si>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</si>
  <si>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</si>
  <si>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</si>
  <si>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</si>
  <si>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</si>
  <si>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</si>
  <si>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</si>
  <si>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</si>
  <si>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</si>
  <si>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</si>
  <si>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</si>
  <si>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</si>
  <si>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</si>
  <si>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</si>
  <si>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</si>
  <si>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</si>
  <si>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</si>
  <si>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</si>
  <si>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</si>
  <si>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</si>
  <si>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</si>
  <si>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</si>
  <si>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</si>
  <si>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</si>
  <si>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</si>
  <si>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</si>
  <si>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</si>
  <si>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</si>
  <si>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</si>
  <si>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</si>
  <si>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</si>
  <si>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</si>
  <si>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</si>
  <si>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</si>
  <si>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</si>
  <si>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</si>
  <si>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</si>
  <si>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</si>
  <si>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</si>
  <si>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</si>
  <si>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</si>
  <si>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</si>
  <si>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</si>
  <si>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</si>
  <si>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</si>
  <si>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</si>
  <si>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</si>
  <si>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</si>
  <si>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</si>
  <si>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</si>
  <si>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</si>
  <si>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</si>
  <si>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</si>
  <si>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</si>
  <si>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</si>
  <si>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</si>
  <si>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</si>
  <si>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</si>
  <si>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</si>
  <si>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</si>
  <si>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</si>
  <si>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</si>
  <si>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</si>
  <si>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</si>
  <si>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</si>
  <si>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</si>
  <si>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</si>
  <si>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</si>
  <si>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</si>
  <si>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</si>
  <si>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</si>
  <si>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</si>
  <si>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</si>
  <si>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</si>
  <si>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</si>
  <si>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</si>
  <si>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</si>
  <si>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</si>
  <si>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</si>
  <si>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</si>
  <si>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</si>
  <si>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</si>
  <si>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</si>
  <si>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</si>
  <si>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</si>
  <si>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</si>
  <si>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</si>
  <si>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</si>
  <si>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</si>
  <si>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</si>
  <si>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</si>
  <si>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</si>
  <si>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</si>
  <si>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</si>
  <si>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</si>
  <si>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</si>
  <si>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</si>
  <si>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</si>
  <si>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</si>
  <si>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</si>
  <si>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</si>
  <si>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</si>
  <si>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</si>
  <si>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</si>
  <si>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</si>
  <si>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</si>
  <si>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</si>
  <si>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</si>
  <si>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</si>
  <si>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</si>
  <si>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</si>
  <si>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</si>
  <si>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</si>
  <si>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</si>
  <si>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</si>
  <si>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</si>
  <si>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</si>
  <si>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</si>
  <si>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</si>
  <si>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</si>
  <si>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</si>
  <si>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</si>
  <si>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</si>
  <si>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</si>
  <si>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</si>
  <si>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</si>
  <si>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</si>
  <si>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</si>
  <si>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</si>
  <si>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</si>
  <si>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</si>
  <si>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</si>
  <si>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</si>
  <si>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</si>
  <si>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</si>
  <si>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</si>
  <si>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</si>
  <si>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</si>
  <si>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</si>
  <si>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</si>
  <si>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</si>
  <si>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</si>
  <si>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</si>
  <si>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</si>
  <si>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</si>
  <si>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</si>
  <si>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</si>
  <si>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</si>
  <si>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</si>
  <si>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</si>
  <si>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</si>
  <si>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</si>
  <si>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</si>
  <si>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</si>
  <si>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</si>
  <si>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</si>
  <si>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</si>
  <si>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</si>
  <si>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</si>
  <si>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</si>
  <si>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</si>
  <si>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</si>
  <si>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</si>
  <si>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</si>
  <si>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</si>
  <si>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</si>
  <si>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</si>
  <si>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</si>
  <si>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</si>
  <si>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</si>
  <si>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</si>
  <si>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</si>
  <si>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</si>
  <si>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</si>
  <si>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</si>
  <si>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</si>
  <si>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</si>
  <si>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</si>
  <si>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</si>
  <si>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</si>
  <si>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</si>
  <si>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</si>
  <si>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</si>
  <si>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</si>
  <si>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</si>
  <si>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</si>
  <si>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</si>
  <si>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</si>
  <si>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</si>
  <si>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</si>
  <si>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</si>
  <si>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</si>
  <si>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</si>
  <si>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</si>
  <si>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</si>
  <si>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</si>
  <si>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</si>
  <si>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</si>
  <si>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</si>
  <si>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</si>
  <si>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</si>
  <si>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</si>
  <si>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</si>
  <si>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</si>
  <si>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</si>
  <si>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</si>
  <si>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</si>
  <si>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</si>
  <si>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</si>
  <si>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</si>
  <si>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</si>
  <si>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</si>
  <si>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</si>
  <si>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</si>
  <si>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</si>
  <si>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</si>
  <si>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</si>
  <si>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</si>
  <si>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</si>
  <si>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</si>
  <si>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</si>
  <si>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</si>
  <si>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</si>
  <si>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</si>
  <si>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</si>
  <si>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</si>
  <si>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</si>
  <si>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</si>
  <si>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</si>
  <si>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</si>
  <si>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</si>
  <si>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</si>
  <si>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</si>
  <si>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</si>
  <si>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</si>
  <si>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</si>
  <si>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</si>
  <si>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</si>
  <si>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</si>
  <si>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</si>
  <si>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</si>
  <si>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</si>
  <si>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</si>
  <si>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</si>
  <si>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</si>
  <si>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</si>
  <si>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</si>
  <si>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</si>
  <si>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</si>
  <si>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</si>
  <si>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</si>
  <si>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</si>
  <si>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</si>
  <si>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</si>
  <si>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</si>
  <si>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</si>
  <si>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</si>
  <si>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</si>
  <si>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</si>
  <si>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</si>
  <si>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</si>
  <si>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</si>
  <si>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</si>
  <si>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</si>
  <si>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</si>
  <si>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</si>
  <si>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</si>
  <si>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</si>
  <si>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</si>
  <si>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</si>
  <si>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</si>
  <si>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</si>
  <si>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</si>
  <si>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</si>
  <si>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</si>
  <si>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</si>
  <si>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</si>
  <si>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</si>
  <si>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</si>
  <si>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</si>
  <si>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</si>
  <si>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</si>
  <si>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</si>
  <si>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</si>
  <si>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</si>
  <si>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</si>
  <si>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</si>
  <si>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</si>
  <si>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</si>
  <si>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</si>
  <si>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</si>
  <si>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</si>
  <si>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</si>
  <si>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</si>
  <si>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</si>
  <si>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</si>
  <si>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</si>
  <si>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</si>
  <si>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</si>
  <si>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</si>
  <si>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</si>
  <si>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</si>
  <si>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</si>
  <si>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</si>
  <si>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</si>
  <si>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</si>
  <si>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</si>
  <si>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</si>
  <si>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</si>
  <si>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</si>
  <si>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</si>
  <si>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</si>
  <si>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</si>
  <si>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</si>
  <si>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</si>
  <si>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</si>
  <si>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</si>
  <si>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</si>
  <si>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</si>
  <si>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</si>
  <si>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</si>
  <si>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</si>
  <si>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</si>
  <si>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</si>
  <si>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</si>
  <si>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</si>
  <si>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</si>
  <si>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</si>
  <si>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</si>
  <si>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</si>
  <si>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</si>
  <si>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</si>
  <si>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</si>
  <si>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</si>
  <si>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</si>
  <si>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</si>
  <si>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</si>
  <si>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</si>
  <si>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</si>
  <si>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</si>
  <si>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</si>
  <si>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</si>
  <si>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</si>
  <si>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</si>
  <si>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</si>
  <si>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</si>
  <si>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</si>
  <si>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</si>
  <si>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</si>
  <si>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</si>
  <si>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</si>
  <si>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</si>
  <si>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</si>
  <si>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</si>
  <si>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</si>
  <si>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</si>
  <si>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</si>
  <si>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</si>
  <si>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</si>
  <si>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</si>
  <si>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</si>
  <si>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</si>
  <si>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</si>
  <si>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</si>
  <si>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</si>
  <si>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</si>
  <si>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</si>
  <si>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</si>
  <si>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</si>
  <si>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</si>
  <si>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</si>
  <si>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</si>
  <si>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</si>
  <si>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</si>
  <si>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</si>
  <si>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</si>
  <si>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</si>
  <si>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</si>
  <si>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</si>
  <si>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</si>
  <si>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</si>
  <si>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</si>
  <si>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</si>
  <si>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</si>
  <si>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</si>
  <si>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</si>
  <si>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</si>
  <si>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</si>
  <si>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</si>
  <si>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</si>
  <si>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</si>
  <si>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</si>
  <si>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</si>
  <si>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</si>
  <si>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</si>
  <si>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</si>
  <si>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</si>
  <si>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</si>
  <si>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</si>
  <si>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</si>
  <si>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</si>
  <si>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</si>
  <si>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</si>
  <si>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</si>
  <si>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</si>
  <si>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</si>
  <si>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</si>
  <si>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</si>
  <si>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</si>
  <si>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</si>
  <si>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</si>
  <si>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</si>
  <si>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</si>
  <si>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</si>
  <si>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</si>
  <si>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</si>
  <si>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</si>
  <si>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</si>
  <si>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</si>
  <si>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</si>
  <si>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</si>
  <si>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</si>
  <si>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</si>
  <si>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</si>
  <si>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</si>
  <si>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</si>
  <si>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</si>
  <si>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</si>
  <si>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</si>
  <si>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</si>
  <si>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</si>
  <si>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</si>
  <si>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</si>
  <si>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</si>
  <si>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</si>
  <si>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</si>
  <si>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</si>
  <si>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</si>
  <si>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</si>
  <si>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</si>
  <si>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</si>
  <si>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</si>
  <si>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</si>
  <si>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</si>
  <si>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</si>
  <si>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</si>
  <si>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</si>
  <si>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</si>
  <si>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</si>
  <si>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</si>
  <si>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</si>
  <si>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</si>
  <si>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</si>
  <si>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</si>
  <si>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</si>
  <si>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</si>
  <si>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</si>
  <si>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</si>
  <si>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</si>
  <si>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</si>
  <si>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</si>
  <si>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</si>
  <si>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</si>
  <si>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</si>
  <si>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</si>
  <si>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</si>
  <si>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</si>
  <si>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</si>
  <si>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</si>
  <si>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</si>
  <si>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</si>
  <si>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</si>
  <si>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</si>
  <si>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</si>
  <si>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</si>
  <si>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</si>
  <si>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</si>
  <si>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</si>
  <si>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</si>
  <si>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</si>
  <si>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</si>
  <si>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</si>
  <si>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</si>
  <si>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</si>
  <si>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</si>
  <si>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</si>
  <si>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</si>
  <si>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</si>
  <si>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</si>
  <si>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</si>
  <si>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</si>
  <si>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</si>
  <si>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</si>
  <si>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</si>
  <si>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</si>
  <si>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</si>
  <si>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</si>
  <si>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</si>
  <si>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</si>
  <si>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</si>
  <si>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</si>
  <si>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</si>
  <si>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</si>
  <si>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</si>
  <si>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</si>
  <si>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</si>
  <si>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</si>
  <si>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</si>
  <si>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</si>
  <si>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</si>
  <si>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</si>
  <si>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</si>
  <si>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</si>
  <si>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</si>
  <si>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</si>
  <si>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</si>
  <si>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</si>
  <si>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</si>
  <si>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</si>
  <si>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</si>
  <si>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</si>
  <si>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</si>
  <si>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</si>
  <si>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</si>
  <si>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</si>
  <si>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</si>
  <si>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</si>
  <si>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</si>
  <si>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</si>
  <si>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</si>
  <si>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</si>
  <si>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</si>
  <si>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</si>
  <si>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</si>
  <si>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</si>
  <si>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</si>
  <si>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</si>
  <si>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</si>
  <si>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</si>
  <si>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</si>
  <si>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</si>
  <si>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</si>
  <si>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</si>
  <si>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</si>
  <si>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</si>
  <si>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</si>
  <si>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</si>
  <si>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</si>
  <si>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</si>
  <si>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</si>
  <si>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</si>
  <si>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</si>
  <si>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</si>
  <si>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</si>
  <si>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</si>
  <si>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</si>
  <si>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</si>
  <si>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</si>
  <si>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</si>
  <si>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</si>
  <si>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</si>
  <si>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</si>
  <si>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</si>
  <si>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</si>
  <si>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</si>
  <si>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</si>
  <si>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</si>
  <si>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</si>
  <si>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</si>
  <si>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</si>
  <si>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</si>
  <si>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</si>
  <si>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</si>
  <si>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</si>
  <si>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</si>
  <si>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</si>
  <si>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</si>
  <si>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</si>
  <si>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</si>
  <si>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</si>
  <si>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</si>
  <si>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</si>
  <si>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</si>
  <si>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</si>
  <si>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</si>
  <si>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</si>
  <si>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</si>
  <si>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</si>
  <si>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</si>
  <si>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</si>
  <si>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</si>
  <si>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</si>
  <si>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</si>
  <si>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</si>
  <si>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</si>
  <si>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</si>
  <si>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</si>
  <si>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</si>
  <si>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</si>
  <si>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</si>
  <si>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</si>
  <si>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</si>
  <si>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</si>
  <si>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</si>
  <si>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</si>
  <si>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</si>
  <si>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</si>
  <si>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</si>
  <si>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</si>
  <si>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</si>
  <si>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</si>
  <si>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</si>
  <si>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</si>
  <si>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</si>
  <si>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</si>
  <si>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</si>
  <si>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</si>
  <si>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</si>
  <si>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</si>
  <si>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</si>
  <si>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</si>
  <si>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</si>
  <si>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</si>
  <si>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</si>
  <si>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</si>
  <si>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</si>
  <si>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</si>
  <si>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</si>
  <si>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</si>
  <si>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</si>
  <si>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</si>
  <si>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</si>
  <si>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</si>
  <si>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</si>
  <si>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</si>
  <si>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</si>
  <si>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</si>
  <si>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</si>
  <si>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</si>
  <si>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</si>
  <si>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</si>
  <si>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</si>
  <si>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</si>
  <si>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</si>
  <si>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</si>
  <si>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</si>
  <si>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</si>
  <si>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</si>
  <si>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</si>
  <si>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</si>
  <si>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</si>
  <si>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</si>
  <si>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</si>
  <si>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</si>
  <si>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</si>
  <si>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</si>
  <si>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</si>
  <si>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</si>
  <si>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</si>
  <si>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</si>
  <si>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</si>
  <si>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</si>
  <si>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</si>
  <si>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</si>
  <si>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</si>
  <si>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</si>
  <si>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</si>
  <si>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</si>
  <si>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</si>
  <si>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</si>
  <si>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</si>
  <si>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</si>
  <si>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</si>
  <si>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</si>
  <si>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</si>
  <si>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</si>
  <si>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</si>
  <si>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</si>
  <si>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</si>
  <si>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</si>
  <si>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</si>
  <si>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</si>
  <si>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</si>
  <si>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</si>
  <si>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</si>
  <si>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</si>
  <si>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</si>
  <si>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</si>
  <si>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</si>
  <si>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</si>
  <si>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</si>
  <si>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</si>
  <si>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</si>
  <si>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</si>
  <si>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</si>
  <si>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</si>
  <si>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</si>
  <si>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</si>
  <si>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</si>
  <si>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</si>
  <si>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</si>
  <si>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</si>
  <si>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</si>
  <si>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</si>
  <si>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</si>
  <si>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</si>
  <si>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</si>
  <si>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</si>
  <si>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</si>
  <si>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</si>
  <si>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</si>
  <si>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</si>
  <si>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</si>
  <si>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</si>
  <si>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</si>
  <si>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</si>
  <si>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</si>
  <si>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</si>
  <si>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</si>
  <si>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</si>
  <si>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</si>
  <si>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</si>
  <si>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</si>
  <si>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</si>
  <si>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</si>
  <si>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</si>
  <si>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</si>
  <si>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</si>
  <si>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</si>
  <si>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</si>
  <si>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</si>
  <si>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</si>
  <si>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</si>
  <si>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</si>
  <si>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</si>
  <si>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</si>
  <si>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</si>
  <si>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</si>
  <si>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</si>
  <si>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</si>
  <si>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</si>
  <si>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</si>
  <si>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</si>
  <si>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</si>
  <si>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</si>
  <si>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</si>
  <si>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</si>
  <si>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</si>
  <si>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</si>
  <si>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</si>
  <si>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</si>
  <si>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</si>
  <si>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</si>
  <si>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</si>
  <si>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</si>
  <si>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</si>
  <si>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</si>
  <si>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</si>
  <si>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</si>
  <si>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</si>
  <si>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</si>
  <si>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</si>
  <si>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</si>
  <si>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</si>
  <si>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</si>
  <si>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</si>
  <si>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</si>
  <si>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</si>
  <si>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</si>
  <si>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</si>
  <si>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</si>
  <si>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</si>
  <si>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</si>
  <si>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</si>
  <si>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</si>
  <si>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</si>
  <si>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</si>
  <si>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</si>
  <si>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</si>
  <si>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</si>
  <si>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</si>
  <si>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</si>
  <si>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</si>
  <si>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</si>
  <si>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</si>
  <si>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</si>
  <si>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</si>
  <si>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</si>
  <si>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</si>
  <si>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</si>
  <si>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</si>
  <si>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</si>
  <si>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</si>
  <si>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</si>
  <si>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</si>
  <si>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</si>
  <si>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</si>
  <si>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</si>
  <si>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</si>
  <si>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</si>
  <si>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</si>
  <si>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</si>
  <si>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</si>
  <si>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</si>
  <si>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</si>
  <si>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</si>
  <si>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</si>
  <si>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</si>
  <si>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</si>
  <si>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</si>
  <si>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</si>
  <si>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</si>
  <si>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</si>
  <si>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</si>
  <si>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</si>
  <si>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</si>
  <si>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</si>
  <si>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</si>
  <si>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</si>
  <si>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</si>
  <si>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</si>
  <si>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</si>
  <si>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</si>
  <si>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</si>
  <si>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</si>
  <si>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</si>
  <si>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</si>
  <si>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</si>
  <si>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</si>
  <si>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</si>
  <si>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</si>
  <si>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</si>
  <si>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</si>
  <si>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</si>
  <si>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</si>
  <si>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</si>
  <si>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</si>
  <si>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</si>
  <si>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</si>
  <si>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</si>
  <si>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</si>
  <si>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</si>
  <si>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</si>
  <si>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</si>
  <si>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</si>
  <si>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</si>
  <si>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</si>
  <si>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</si>
  <si>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</si>
  <si>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</si>
  <si>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</si>
  <si>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</si>
  <si>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</si>
  <si>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</si>
  <si>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</si>
  <si>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</si>
  <si>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</si>
  <si>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</si>
  <si>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</si>
  <si>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</si>
  <si>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</si>
  <si>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</si>
  <si>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</si>
  <si>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</si>
  <si>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</si>
  <si>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</si>
  <si>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</si>
  <si>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</si>
  <si>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</si>
  <si>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</si>
  <si>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</si>
  <si>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</si>
  <si>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</si>
  <si>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</si>
  <si>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</si>
  <si>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</si>
  <si>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</si>
  <si>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</si>
  <si>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</si>
  <si>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</si>
  <si>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</si>
  <si>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</si>
  <si>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</si>
  <si>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</si>
  <si>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</si>
  <si>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</si>
  <si>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</si>
  <si>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</si>
  <si>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</si>
  <si>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</si>
  <si>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</si>
  <si>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</si>
  <si>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</si>
  <si>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</si>
  <si>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</si>
  <si>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</si>
  <si>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</si>
  <si>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</si>
  <si>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</si>
  <si>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</si>
  <si>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</si>
  <si>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</si>
  <si>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</si>
  <si>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</si>
  <si>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</si>
  <si>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</si>
  <si>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</si>
  <si>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</si>
  <si>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</si>
  <si>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</si>
  <si>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</si>
  <si>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</si>
  <si>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</si>
  <si>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</si>
  <si>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</si>
  <si>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</si>
  <si>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</si>
  <si>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</si>
  <si>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</si>
  <si>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</si>
  <si>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</si>
  <si>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</si>
  <si>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</si>
  <si>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</si>
  <si>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</si>
  <si>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</si>
  <si>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</si>
  <si>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</si>
  <si>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</si>
  <si>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</si>
  <si>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</si>
  <si>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</si>
  <si>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</si>
  <si>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</si>
  <si>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</si>
  <si>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</si>
  <si>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</si>
  <si>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</si>
  <si>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</si>
  <si>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</si>
  <si>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</si>
  <si>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</si>
  <si>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</si>
  <si>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</si>
  <si>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</si>
  <si>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</si>
  <si>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</si>
  <si>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</si>
  <si>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</si>
  <si>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</si>
  <si>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</si>
  <si>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</si>
  <si>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</si>
  <si>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</si>
  <si>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</si>
  <si>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</si>
  <si>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</si>
  <si>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</si>
  <si>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</si>
  <si>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</si>
  <si>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</si>
  <si>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</si>
  <si>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</si>
  <si>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</si>
  <si>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</si>
  <si>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</si>
  <si>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</si>
  <si>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</si>
  <si>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</si>
  <si>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</si>
  <si>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</si>
  <si>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</si>
  <si>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</si>
  <si>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</si>
  <si>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</si>
  <si>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</si>
  <si>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</si>
  <si>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</si>
  <si>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</si>
  <si>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</si>
  <si>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</si>
  <si>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</si>
  <si>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</si>
  <si>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</si>
  <si>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</si>
  <si>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</si>
  <si>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</si>
  <si>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</si>
  <si>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</si>
  <si>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</si>
  <si>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</si>
  <si>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</si>
  <si>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</si>
  <si>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</si>
  <si>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</si>
  <si>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</si>
  <si>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</si>
  <si>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</si>
  <si>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</si>
  <si>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</si>
  <si>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</si>
  <si>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</si>
  <si>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</si>
  <si>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</si>
  <si>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</si>
  <si>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</si>
  <si>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</si>
  <si>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</si>
  <si>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</si>
  <si>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</si>
  <si>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</si>
  <si>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</si>
  <si>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</si>
  <si>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</si>
  <si>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</si>
  <si>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</si>
  <si>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</si>
  <si>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</si>
  <si>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</si>
  <si>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</si>
  <si>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</si>
  <si>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</si>
  <si>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</si>
  <si>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</si>
  <si>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</si>
  <si>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</si>
  <si>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</si>
  <si>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</si>
  <si>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</si>
  <si>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</si>
  <si>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</si>
  <si>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</si>
  <si>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</si>
  <si>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</si>
  <si>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</si>
  <si>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</si>
  <si>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</si>
  <si>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</si>
  <si>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</si>
  <si>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</si>
  <si>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</si>
  <si>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</si>
  <si>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</si>
  <si>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</si>
  <si>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</si>
  <si>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</si>
  <si>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</si>
  <si>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</si>
  <si>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</si>
  <si>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</si>
  <si>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</si>
  <si>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</si>
  <si>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</si>
  <si>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</si>
  <si>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</si>
  <si>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</si>
  <si>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</si>
  <si>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</si>
  <si>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</si>
  <si>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</si>
  <si>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</si>
  <si>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</si>
  <si>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</si>
  <si>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</si>
  <si>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</si>
  <si>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</si>
  <si>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</si>
  <si>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</si>
  <si>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</si>
  <si>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</si>
  <si>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</si>
  <si>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</si>
  <si>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</si>
  <si>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</si>
  <si>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</si>
  <si>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</si>
  <si>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</si>
  <si>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</si>
  <si>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</si>
  <si>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</si>
  <si>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</si>
  <si>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</si>
  <si>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</si>
  <si>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</si>
  <si>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</si>
  <si>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</si>
  <si>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</si>
  <si>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</si>
  <si>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</si>
  <si>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</si>
  <si>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</si>
  <si>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</si>
  <si>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</si>
  <si>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</si>
  <si>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</si>
  <si>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</si>
  <si>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</si>
  <si>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</si>
  <si>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</si>
  <si>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</si>
  <si>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</si>
  <si>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</si>
  <si>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</si>
  <si>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</si>
  <si>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</si>
  <si>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</si>
  <si>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</si>
  <si>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</si>
  <si>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</si>
  <si>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</si>
  <si>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</si>
  <si>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</si>
  <si>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</si>
  <si>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</si>
  <si>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</si>
  <si>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</si>
  <si>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</si>
  <si>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</si>
  <si>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</si>
  <si>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</si>
  <si>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</si>
  <si>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</si>
  <si>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</si>
  <si>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</si>
  <si>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</si>
  <si>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</si>
  <si>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</si>
  <si>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</si>
  <si>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</si>
  <si>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</si>
  <si>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</si>
  <si>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</si>
  <si>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</si>
  <si>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</si>
  <si>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</si>
  <si>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</si>
  <si>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</si>
  <si>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</si>
  <si>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</si>
  <si>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</si>
  <si>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</si>
  <si>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</si>
  <si>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</si>
  <si>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</si>
  <si>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</si>
  <si>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</si>
  <si>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</si>
  <si>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</si>
  <si>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</si>
  <si>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</si>
  <si>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</si>
  <si>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</si>
  <si>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</si>
  <si>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</si>
  <si>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</si>
  <si>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</si>
  <si>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</si>
  <si>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</si>
  <si>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</si>
  <si>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</si>
  <si>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</si>
  <si>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</si>
  <si>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</si>
  <si>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</si>
  <si>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</si>
  <si>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</si>
  <si>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</si>
  <si>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</si>
  <si>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</si>
  <si>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</si>
  <si>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</si>
  <si>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</si>
  <si>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</si>
  <si>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</si>
  <si>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</si>
  <si>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</si>
  <si>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</si>
  <si>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</si>
  <si>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</si>
  <si>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</si>
  <si>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</si>
  <si>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</si>
  <si>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</si>
  <si>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</si>
  <si>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</si>
  <si>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</si>
  <si>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</si>
  <si>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</si>
  <si>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</si>
  <si>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</si>
  <si>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</si>
  <si>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</si>
  <si>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</si>
  <si>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</si>
  <si>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</si>
  <si>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</si>
  <si>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</si>
  <si>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</si>
  <si>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</si>
  <si>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</si>
  <si>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</si>
  <si>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</si>
  <si>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</si>
  <si>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</si>
  <si>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</si>
  <si>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</si>
  <si>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</si>
  <si>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</si>
  <si>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</si>
  <si>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</si>
  <si>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</si>
  <si>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</si>
  <si>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</si>
  <si>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</si>
  <si>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</si>
  <si>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</si>
  <si>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</si>
  <si>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</si>
  <si>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</si>
  <si>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</si>
  <si>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</si>
  <si>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</si>
  <si>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</si>
  <si>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</si>
  <si>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</si>
  <si>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</si>
  <si>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</si>
  <si>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</si>
  <si>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</si>
  <si>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</si>
  <si>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</si>
  <si>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</si>
  <si>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</si>
  <si>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</si>
  <si>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</si>
  <si>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</si>
  <si>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</si>
  <si>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</si>
  <si>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</si>
  <si>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</si>
  <si>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</si>
  <si>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</si>
  <si>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</si>
  <si>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</si>
  <si>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</si>
  <si>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</si>
  <si>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</si>
  <si>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</si>
  <si>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</si>
  <si>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</si>
  <si>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</si>
  <si>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</si>
  <si>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</si>
  <si>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</si>
  <si>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</si>
  <si>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</si>
  <si>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</si>
  <si>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</si>
  <si>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</si>
  <si>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</si>
  <si>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</si>
  <si>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</si>
  <si>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</si>
  <si>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</si>
  <si>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</si>
  <si>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</si>
  <si>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</si>
  <si>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</si>
  <si>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</si>
  <si>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</si>
  <si>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</si>
  <si>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</si>
  <si>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</si>
  <si>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</si>
  <si>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</si>
  <si>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</si>
  <si>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</si>
  <si>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</si>
  <si>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</si>
  <si>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</si>
  <si>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</si>
  <si>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</si>
  <si>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</si>
  <si>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</si>
  <si>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</si>
  <si>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</si>
  <si>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</si>
  <si>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</si>
  <si>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</si>
  <si>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</si>
  <si>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</si>
  <si>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</si>
  <si>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</si>
  <si>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</si>
  <si>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</si>
  <si>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</si>
  <si>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</si>
  <si>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</si>
  <si>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</si>
  <si>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</si>
  <si>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</si>
  <si>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</si>
  <si>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</si>
  <si>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</si>
  <si>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</si>
  <si>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</si>
  <si>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</si>
  <si>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</si>
  <si>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</si>
  <si>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</si>
  <si>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</si>
  <si>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</si>
  <si>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</si>
  <si>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</si>
  <si>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</si>
  <si>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</si>
  <si>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</si>
  <si>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</si>
  <si>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</si>
  <si>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</si>
  <si>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</si>
  <si>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</si>
  <si>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</si>
  <si>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</si>
  <si>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</si>
  <si>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</si>
  <si>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</si>
  <si>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</si>
  <si>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</si>
  <si>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</si>
  <si>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</si>
  <si>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</si>
  <si>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</si>
  <si>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</si>
  <si>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</si>
  <si>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</si>
  <si>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</si>
  <si>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</si>
  <si>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</si>
  <si>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</si>
  <si>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</si>
  <si>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</si>
  <si>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</si>
  <si>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</si>
  <si>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</si>
  <si>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</si>
  <si>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</si>
  <si>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</si>
  <si>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</si>
  <si>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</si>
  <si>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</si>
  <si>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</si>
  <si>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</si>
  <si>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</si>
  <si>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</si>
  <si>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</si>
  <si>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</si>
  <si>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</si>
  <si>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</si>
  <si>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</si>
  <si>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</si>
  <si>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</si>
  <si>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</si>
  <si>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</si>
  <si>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</si>
  <si>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</si>
  <si>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</si>
  <si>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</si>
  <si>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</si>
  <si>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</si>
  <si>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</si>
  <si>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</si>
  <si>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</si>
  <si>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</si>
  <si>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</si>
  <si>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</si>
  <si>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</si>
  <si>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</si>
  <si>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</si>
  <si>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</si>
  <si>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</si>
  <si>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</si>
  <si>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</si>
  <si>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</si>
  <si>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</si>
  <si>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</si>
  <si>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</si>
  <si>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</si>
  <si>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</si>
  <si>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</si>
  <si>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</si>
  <si>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</si>
  <si>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</si>
  <si>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</si>
  <si>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</si>
  <si>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</si>
  <si>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</si>
  <si>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</si>
  <si>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</si>
  <si>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</si>
  <si>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</si>
  <si>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</si>
  <si>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</si>
  <si>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</si>
  <si>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</si>
  <si>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</si>
  <si>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</si>
  <si>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</si>
  <si>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</si>
  <si>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</si>
  <si>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</si>
  <si>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</si>
  <si>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</si>
  <si>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</si>
  <si>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</si>
  <si>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</si>
  <si>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</si>
  <si>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</si>
  <si>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</si>
  <si>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</si>
  <si>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</si>
  <si>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</si>
  <si>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</si>
  <si>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</si>
  <si>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</si>
  <si>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</si>
  <si>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</si>
  <si>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</si>
  <si>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</si>
  <si>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</si>
  <si>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</si>
  <si>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</si>
  <si>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</si>
  <si>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</si>
  <si>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</si>
  <si>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</si>
  <si>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</si>
  <si>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</si>
  <si>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</si>
  <si>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</si>
  <si>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</si>
  <si>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</si>
  <si>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</si>
  <si>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</si>
  <si>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</si>
  <si>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</si>
  <si>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</si>
  <si>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</si>
  <si>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</si>
  <si>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</si>
  <si>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</si>
  <si>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</si>
  <si>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</si>
  <si>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</si>
  <si>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</si>
  <si>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</si>
  <si>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</si>
  <si>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</si>
  <si>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</si>
  <si>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</si>
  <si>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</si>
  <si>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</si>
  <si>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</si>
  <si>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</si>
  <si>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</si>
  <si>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</si>
  <si>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</si>
  <si>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</si>
  <si>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</si>
  <si>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</si>
  <si>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</si>
  <si>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</si>
  <si>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</si>
  <si>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</si>
  <si>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</si>
  <si>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</si>
  <si>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</si>
  <si>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</si>
  <si>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</si>
  <si>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</si>
  <si>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</si>
  <si>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</si>
  <si>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</si>
  <si>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</si>
  <si>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</si>
  <si>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</si>
  <si>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</si>
  <si>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</si>
  <si>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</si>
  <si>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</si>
  <si>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</si>
  <si>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</si>
  <si>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</si>
  <si>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</si>
  <si>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</si>
  <si>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</si>
  <si>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</si>
  <si>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</si>
  <si>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</si>
  <si>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</si>
  <si>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</si>
  <si>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</si>
  <si>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</si>
  <si>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</si>
  <si>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</si>
  <si>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</si>
  <si>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</si>
  <si>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</si>
  <si>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</si>
  <si>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</si>
  <si>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</si>
  <si>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</si>
  <si>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</si>
  <si>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</si>
  <si>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</si>
  <si>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</si>
  <si>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</si>
  <si>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</si>
  <si>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</si>
  <si>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</si>
  <si>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</si>
  <si>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</si>
  <si>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</si>
  <si>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</si>
  <si>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</si>
  <si>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</si>
  <si>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</si>
  <si>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</si>
  <si>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</si>
  <si>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</si>
  <si>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</si>
  <si>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</si>
  <si>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</si>
  <si>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</si>
  <si>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</si>
  <si>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</si>
  <si>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</si>
  <si>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</si>
  <si>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</si>
  <si>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</si>
  <si>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</si>
  <si>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</si>
  <si>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</si>
  <si>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</si>
  <si>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</si>
  <si>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</si>
  <si>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</si>
  <si>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</si>
  <si>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</si>
  <si>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</si>
  <si>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</si>
  <si>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</si>
  <si>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</si>
  <si>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</si>
  <si>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</si>
  <si>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</si>
  <si>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</si>
  <si>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</si>
  <si>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</si>
  <si>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</si>
  <si>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</si>
  <si>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</si>
  <si>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</si>
  <si>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</si>
  <si>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</si>
  <si>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</si>
  <si>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</si>
  <si>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</si>
  <si>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</si>
  <si>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</si>
  <si>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</si>
  <si>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</si>
  <si>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</si>
  <si>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</si>
  <si>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</si>
  <si>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</si>
  <si>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</si>
  <si>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</si>
  <si>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</si>
  <si>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</si>
  <si>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</si>
  <si>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</si>
  <si>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</si>
  <si>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</si>
  <si>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</si>
  <si>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</si>
  <si>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</si>
  <si>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</si>
  <si>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</si>
  <si>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</si>
  <si>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</si>
  <si>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</si>
  <si>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</si>
  <si>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</si>
  <si>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</si>
  <si>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</si>
  <si>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</si>
  <si>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</si>
  <si>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</si>
  <si>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</si>
  <si>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</si>
  <si>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</si>
  <si>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</si>
  <si>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</si>
  <si>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</si>
  <si>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</si>
  <si>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</si>
  <si>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</si>
  <si>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</si>
  <si>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</si>
  <si>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</si>
  <si>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</si>
  <si>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</si>
  <si>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</si>
  <si>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</si>
  <si>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</si>
  <si>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</si>
  <si>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</si>
  <si>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</si>
  <si>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</si>
  <si>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</si>
  <si>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</si>
  <si>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</si>
  <si>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</si>
  <si>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</si>
  <si>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</si>
  <si>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</si>
  <si>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</si>
  <si>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</si>
  <si>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</si>
  <si>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</si>
  <si>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</si>
  <si>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</si>
  <si>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</si>
  <si>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</si>
  <si>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</si>
  <si>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</si>
  <si>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</si>
  <si>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</si>
  <si>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</si>
  <si>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</si>
  <si>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</si>
  <si>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</si>
  <si>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</si>
  <si>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</si>
  <si>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</si>
  <si>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</si>
  <si>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</si>
  <si>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</si>
  <si>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</si>
  <si>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</si>
  <si>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</si>
  <si>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</si>
  <si>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</si>
  <si>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</si>
  <si>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</si>
  <si>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</si>
  <si>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</si>
  <si>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</si>
  <si>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</si>
  <si>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</si>
  <si>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</si>
  <si>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</si>
  <si>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</si>
  <si>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</si>
  <si>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</si>
  <si>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</si>
  <si>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</si>
  <si>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</si>
  <si>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</si>
  <si>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</si>
  <si>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</si>
  <si>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</si>
  <si>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</si>
  <si>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</si>
  <si>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</si>
  <si>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</si>
  <si>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</si>
  <si>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</si>
  <si>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</si>
  <si>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</si>
  <si>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</si>
  <si>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</si>
  <si>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</si>
  <si>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</si>
  <si>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</si>
  <si>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</si>
  <si>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</si>
  <si>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</si>
  <si>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</si>
  <si>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</si>
  <si>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</si>
  <si>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</si>
  <si>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</si>
  <si>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</si>
  <si>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</si>
  <si>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</si>
  <si>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</si>
  <si>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</si>
  <si>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</si>
  <si>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</si>
  <si>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</si>
  <si>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</si>
  <si>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</si>
  <si>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</si>
  <si>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</si>
  <si>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</si>
  <si>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</si>
  <si>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</si>
  <si>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</si>
  <si>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</si>
  <si>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</si>
  <si>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</si>
  <si>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</si>
  <si>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</si>
  <si>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</si>
  <si>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</si>
  <si>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</si>
  <si>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</si>
  <si>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</si>
  <si>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</si>
  <si>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</si>
  <si>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</si>
  <si>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</si>
  <si>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</si>
  <si>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</si>
  <si>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</si>
  <si>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</si>
  <si>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</si>
  <si>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</si>
  <si>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</si>
  <si>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</si>
  <si>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</si>
  <si>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</si>
  <si>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</si>
  <si>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</si>
  <si>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</si>
  <si>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</si>
  <si>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</si>
  <si>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</si>
  <si>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</si>
  <si>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</si>
  <si>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</si>
  <si>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</si>
  <si>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</si>
  <si>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</si>
  <si>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</si>
  <si>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</si>
  <si>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</si>
  <si>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</si>
  <si>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</si>
  <si>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</si>
  <si>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</si>
  <si>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</si>
  <si>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</si>
  <si>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</si>
  <si>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</si>
  <si>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</si>
  <si>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</si>
  <si>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</si>
  <si>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</si>
  <si>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</si>
  <si>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</si>
  <si>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</si>
  <si>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</si>
  <si>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</si>
  <si>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</si>
  <si>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</si>
  <si>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</si>
  <si>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</si>
  <si>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</si>
  <si>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</si>
  <si>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</si>
  <si>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</si>
  <si>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</si>
  <si>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</si>
  <si>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</si>
  <si>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</si>
  <si>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</si>
  <si>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</si>
  <si>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</si>
  <si>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</si>
  <si>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</si>
  <si>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</si>
  <si>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</si>
  <si>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</si>
  <si>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</si>
  <si>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</si>
  <si>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</si>
  <si>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</si>
  <si>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</si>
  <si>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</si>
  <si>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</si>
  <si>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</si>
  <si>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</si>
  <si>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</si>
  <si>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</si>
  <si>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</si>
  <si>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</si>
  <si>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</si>
  <si>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</si>
  <si>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</si>
  <si>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</si>
  <si>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</si>
  <si>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</si>
  <si>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</si>
  <si>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</si>
  <si>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</si>
  <si>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</si>
  <si>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</si>
  <si>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</si>
  <si>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</si>
  <si>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</si>
  <si>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</si>
  <si>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</si>
  <si>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</si>
  <si>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</si>
  <si>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</si>
  <si>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</si>
  <si>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</si>
  <si>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</si>
  <si>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</si>
  <si>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</si>
  <si>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</si>
  <si>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</si>
  <si>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</si>
  <si>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</si>
  <si>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</si>
  <si>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</si>
  <si>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</si>
  <si>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</si>
  <si>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</si>
  <si>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</si>
  <si>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</si>
  <si>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</si>
  <si>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</si>
  <si>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</si>
  <si>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</si>
  <si>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</si>
  <si>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</si>
  <si>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</si>
  <si>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</si>
  <si>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</si>
  <si>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</si>
  <si>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</si>
  <si>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</si>
  <si>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</si>
  <si>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</si>
  <si>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</si>
  <si>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</si>
  <si>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</si>
  <si>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</si>
  <si>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</si>
  <si>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</si>
  <si>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</si>
  <si>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</si>
  <si>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</si>
  <si>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</si>
  <si>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</si>
  <si>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</si>
  <si>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</si>
  <si>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</si>
  <si>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</si>
  <si>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</si>
  <si>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</si>
  <si>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</si>
  <si>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</si>
  <si>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</si>
  <si>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</si>
  <si>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</si>
  <si>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</si>
  <si>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</si>
  <si>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</si>
  <si>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</si>
  <si>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</si>
  <si>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</si>
  <si>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</si>
  <si>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</si>
  <si>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</si>
  <si>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</si>
  <si>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</si>
  <si>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</si>
  <si>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</si>
  <si>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</si>
  <si>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</si>
  <si>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</si>
  <si>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</si>
  <si>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</si>
  <si>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</si>
  <si>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</si>
  <si>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</si>
  <si>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</si>
  <si>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</si>
  <si>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</si>
  <si>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</si>
  <si>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</si>
  <si>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</si>
  <si>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</si>
  <si>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</si>
  <si>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</si>
  <si>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</si>
  <si>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</si>
  <si>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</si>
  <si>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</si>
  <si>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</si>
  <si>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</si>
  <si>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</si>
  <si>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</si>
  <si>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</si>
  <si>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</si>
  <si>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</si>
  <si>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</si>
  <si>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</si>
  <si>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</si>
  <si>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</si>
  <si>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</si>
  <si>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</si>
  <si>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</si>
  <si>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</si>
  <si>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</si>
  <si>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</si>
  <si>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</si>
  <si>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</si>
  <si>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</si>
  <si>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</si>
  <si>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</si>
  <si>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</si>
  <si>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</si>
  <si>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</si>
  <si>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</si>
  <si>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</si>
  <si>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</si>
  <si>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</si>
  <si>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</si>
  <si>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</si>
  <si>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</si>
  <si>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</si>
  <si>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</si>
  <si>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</si>
  <si>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</si>
  <si>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</si>
  <si>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</si>
  <si>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</si>
  <si>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</si>
  <si>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</si>
  <si>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</si>
  <si>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</si>
  <si>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</si>
  <si>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</si>
  <si>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</si>
  <si>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</si>
  <si>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</si>
  <si>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</si>
  <si>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</si>
  <si>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</si>
  <si>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</si>
  <si>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</si>
  <si>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</si>
  <si>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</si>
  <si>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</si>
  <si>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</si>
  <si>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</si>
  <si>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</si>
  <si>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</si>
  <si>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</si>
  <si>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</si>
  <si>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</si>
  <si>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</si>
  <si>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</si>
  <si>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</si>
  <si>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</si>
  <si>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</si>
  <si>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</si>
  <si>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</si>
  <si>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</si>
  <si>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</si>
  <si>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</si>
  <si>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</si>
  <si>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</si>
  <si>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</si>
  <si>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</si>
  <si>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</si>
  <si>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</si>
  <si>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</si>
  <si>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</si>
  <si>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</si>
  <si>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</si>
  <si>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</si>
  <si>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</si>
  <si>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</si>
  <si>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</si>
  <si>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</si>
  <si>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</si>
  <si>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</si>
  <si>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</si>
  <si>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</si>
  <si>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</si>
  <si>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</si>
  <si>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</si>
  <si>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</si>
  <si>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</si>
  <si>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</si>
  <si>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</si>
  <si>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</si>
  <si>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</si>
  <si>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</si>
  <si>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</si>
  <si>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</si>
  <si>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</si>
  <si>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</si>
  <si>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</si>
  <si>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</si>
  <si>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</si>
  <si>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</si>
  <si>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</si>
  <si>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</si>
  <si>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</si>
  <si>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</si>
  <si>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</si>
  <si>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</si>
  <si>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</si>
  <si>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</si>
  <si>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</si>
  <si>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</si>
  <si>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</si>
  <si>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</si>
  <si>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</si>
  <si>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</si>
  <si>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</si>
  <si>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</si>
  <si>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</si>
  <si>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</si>
  <si>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</si>
  <si>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</si>
  <si>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</si>
  <si>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</si>
  <si>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</si>
  <si>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</si>
  <si>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</si>
  <si>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</si>
  <si>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</si>
  <si>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</si>
  <si>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</si>
  <si>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</si>
  <si>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</si>
  <si>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</si>
  <si>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</si>
  <si>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</si>
  <si>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</si>
  <si>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</si>
  <si>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</si>
  <si>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</si>
  <si>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</si>
  <si>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</si>
  <si>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</si>
  <si>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</si>
  <si>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</si>
  <si>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</si>
  <si>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</si>
  <si>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</si>
  <si>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</si>
  <si>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</si>
  <si>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</si>
  <si>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</si>
  <si>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</si>
  <si>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</si>
  <si>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</si>
  <si>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</si>
  <si>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</si>
  <si>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</si>
  <si>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</si>
  <si>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</si>
  <si>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</si>
  <si>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</si>
  <si>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</si>
  <si>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</si>
  <si>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</si>
  <si>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</si>
  <si>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</si>
  <si>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</si>
  <si>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</si>
  <si>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</si>
  <si>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</si>
  <si>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</si>
  <si>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</si>
  <si>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</si>
  <si>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</si>
  <si>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</si>
  <si>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</si>
  <si>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</si>
  <si>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</si>
  <si>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</si>
  <si>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</si>
  <si>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</si>
  <si>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</si>
  <si>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</si>
  <si>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</si>
  <si>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</si>
  <si>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</si>
  <si>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</si>
  <si>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</si>
  <si>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</si>
  <si>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</si>
  <si>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</si>
  <si>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</si>
  <si>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</si>
  <si>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</si>
  <si>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</si>
  <si>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</si>
  <si>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</si>
  <si>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</si>
  <si>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</si>
  <si>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</si>
  <si>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</si>
  <si>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</si>
  <si>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</si>
  <si>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</si>
  <si>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</si>
  <si>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</si>
  <si>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</si>
  <si>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</si>
  <si>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</si>
  <si>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</si>
  <si>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</si>
  <si>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</si>
  <si>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</si>
  <si>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</si>
  <si>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</si>
  <si>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</si>
  <si>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</si>
  <si>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</si>
  <si>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</si>
  <si>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</si>
  <si>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</si>
  <si>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</si>
  <si>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</si>
  <si>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</si>
  <si>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</si>
  <si>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</si>
  <si>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</si>
  <si>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</si>
  <si>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</si>
  <si>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</si>
  <si>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</si>
  <si>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</si>
  <si>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</si>
  <si>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</si>
  <si>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</si>
  <si>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</si>
  <si>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</si>
  <si>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</si>
  <si>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</si>
  <si>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</si>
  <si>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</si>
  <si>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</si>
  <si>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</si>
  <si>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</si>
  <si>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</si>
  <si>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</si>
  <si>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</si>
  <si>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</si>
  <si>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</si>
  <si>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</si>
  <si>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</si>
  <si>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</si>
  <si>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</si>
  <si>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</si>
  <si>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</si>
  <si>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</si>
  <si>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</si>
  <si>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</si>
  <si>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</si>
  <si>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</si>
  <si>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</si>
  <si>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</si>
  <si>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</si>
  <si>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</si>
  <si>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</si>
  <si>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</si>
  <si>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</si>
  <si>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</si>
  <si>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</si>
  <si>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</si>
  <si>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</si>
  <si>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</si>
  <si>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</si>
  <si>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</si>
  <si>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</si>
  <si>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</si>
  <si>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</si>
  <si>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</si>
  <si>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</si>
  <si>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</si>
  <si>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</si>
  <si>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</si>
  <si>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</si>
  <si>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</si>
  <si>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</si>
  <si>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</si>
  <si>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</si>
  <si>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</si>
  <si>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</si>
  <si>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</si>
  <si>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</si>
  <si>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</si>
  <si>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</si>
  <si>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</si>
  <si>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</si>
  <si>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</si>
  <si>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</si>
  <si>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</si>
  <si>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</si>
  <si>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</si>
  <si>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</si>
  <si>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</si>
  <si>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</si>
  <si>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</si>
  <si>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</si>
  <si>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</si>
  <si>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</si>
  <si>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</si>
  <si>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</si>
  <si>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</si>
  <si>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</si>
  <si>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</si>
  <si>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</si>
  <si>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</si>
  <si>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</si>
  <si>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</si>
  <si>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</si>
  <si>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</si>
  <si>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</si>
  <si>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</si>
  <si>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</si>
  <si>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</si>
  <si>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</si>
  <si>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</si>
  <si>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</si>
  <si>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</si>
  <si>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</si>
  <si>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</si>
  <si>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</si>
  <si>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</si>
  <si>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</si>
  <si>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</si>
  <si>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</si>
  <si>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</si>
  <si>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</si>
  <si>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</si>
  <si>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</si>
  <si>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</si>
  <si>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</si>
  <si>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</si>
  <si>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</si>
  <si>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</si>
  <si>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</si>
  <si>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</si>
  <si>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</si>
  <si>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</si>
  <si>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</si>
  <si>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</si>
  <si>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</si>
  <si>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</si>
  <si>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</si>
  <si>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</si>
  <si>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</si>
  <si>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</si>
  <si>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</si>
  <si>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</si>
  <si>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</si>
  <si>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</si>
  <si>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</si>
  <si>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</si>
  <si>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</si>
  <si>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</si>
  <si>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</si>
  <si>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</si>
  <si>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</si>
  <si>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</si>
  <si>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</si>
  <si>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</si>
  <si>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</si>
  <si>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</si>
  <si>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</si>
  <si>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</si>
  <si>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</si>
  <si>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</si>
  <si>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</si>
  <si>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</si>
  <si>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</si>
  <si>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</si>
  <si>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</si>
  <si>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</si>
  <si>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</si>
  <si>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</si>
  <si>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</si>
  <si>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</si>
  <si>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</si>
  <si>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</si>
  <si>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</si>
  <si>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</si>
  <si>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</si>
  <si>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</si>
  <si>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</si>
  <si>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</si>
  <si>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</si>
  <si>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</si>
  <si>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</si>
  <si>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</si>
  <si>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</si>
  <si>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</si>
  <si>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</si>
  <si>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</si>
  <si>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</si>
  <si>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</si>
  <si>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</si>
  <si>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</si>
  <si>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</si>
  <si>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</si>
  <si>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</si>
  <si>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</si>
  <si>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</si>
  <si>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</si>
  <si>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</si>
  <si>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</si>
  <si>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</si>
  <si>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</si>
  <si>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</si>
  <si>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</si>
  <si>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</si>
  <si>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</si>
  <si>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</si>
  <si>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</si>
  <si>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</si>
  <si>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</si>
  <si>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</si>
  <si>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</si>
  <si>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</si>
  <si>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</si>
  <si>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</si>
  <si>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</si>
  <si>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</si>
  <si>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</si>
  <si>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</si>
  <si>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</si>
  <si>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</si>
  <si>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</si>
  <si>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</si>
  <si>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</si>
  <si>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</si>
  <si>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</si>
  <si>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</si>
  <si>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</si>
  <si>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</si>
  <si>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</si>
  <si>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</si>
  <si>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</si>
  <si>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</si>
  <si>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</si>
  <si>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</si>
  <si>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</si>
  <si>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</si>
  <si>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</si>
  <si>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</si>
  <si>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</si>
  <si>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</si>
  <si>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</si>
  <si>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</si>
  <si>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</si>
  <si>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</si>
  <si>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</si>
  <si>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</si>
  <si>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</si>
  <si>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</si>
  <si>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</si>
  <si>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</si>
  <si>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</si>
  <si>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</si>
  <si>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</si>
  <si>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</si>
  <si>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</si>
  <si>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</si>
  <si>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</si>
  <si>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</si>
  <si>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</si>
  <si>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</si>
  <si>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</si>
  <si>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</si>
  <si>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</si>
  <si>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</si>
  <si>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</si>
  <si>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</si>
  <si>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</si>
  <si>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</si>
  <si>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</si>
  <si>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</si>
  <si>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</si>
  <si>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</si>
  <si>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</si>
  <si>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</si>
  <si>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</si>
  <si>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</si>
  <si>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</si>
  <si>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</si>
  <si>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</si>
  <si>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</si>
  <si>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</si>
  <si>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</si>
  <si>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</si>
  <si>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</si>
  <si>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</si>
  <si>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</si>
  <si>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</si>
  <si>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</si>
  <si>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</si>
  <si>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</si>
  <si>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</si>
  <si>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</si>
  <si>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</si>
  <si>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</si>
  <si>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</si>
  <si>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</si>
  <si>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</si>
  <si>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</si>
  <si>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</si>
  <si>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</si>
  <si>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</si>
  <si>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</si>
  <si>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</si>
  <si>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</si>
  <si>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</si>
  <si>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</si>
  <si>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</si>
  <si>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</si>
  <si>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</si>
  <si>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</si>
  <si>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</si>
  <si>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</si>
  <si>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</si>
  <si>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</si>
  <si>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</si>
  <si>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</si>
  <si>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</si>
  <si>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</si>
  <si>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</si>
  <si>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</si>
  <si>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</si>
  <si>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</si>
  <si>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</si>
  <si>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</si>
  <si>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</si>
  <si>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</si>
  <si>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</si>
  <si>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</si>
  <si>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</si>
  <si>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</si>
  <si>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</si>
  <si>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</si>
  <si>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</si>
  <si>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</si>
  <si>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</si>
  <si>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</si>
  <si>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</si>
  <si>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</si>
  <si>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</si>
  <si>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</si>
  <si>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</si>
  <si>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</si>
  <si>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</si>
  <si>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</si>
  <si>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</si>
  <si>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</si>
  <si>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</si>
  <si>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</si>
  <si>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</si>
  <si>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</si>
  <si>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</si>
  <si>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</si>
  <si>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</si>
  <si>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</si>
  <si>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</si>
  <si>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</si>
  <si>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</si>
  <si>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</si>
  <si>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</si>
  <si>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</si>
  <si>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</si>
  <si>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</si>
  <si>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</si>
  <si>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</si>
  <si>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</si>
  <si>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</si>
  <si>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</si>
  <si>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</si>
  <si>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</si>
  <si>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</si>
  <si>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</si>
  <si>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</si>
  <si>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</si>
  <si>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</si>
  <si>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</si>
  <si>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</si>
  <si>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</si>
  <si>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</si>
  <si>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</si>
  <si>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</si>
  <si>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</si>
  <si>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</si>
  <si>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</si>
  <si>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</si>
  <si>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</si>
  <si>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</si>
  <si>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</si>
  <si>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</si>
  <si>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</si>
  <si>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</si>
  <si>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</si>
  <si>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</si>
  <si>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</si>
  <si>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</si>
  <si>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</si>
  <si>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</si>
  <si>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</si>
  <si>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</si>
  <si>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</si>
  <si>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</si>
  <si>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</si>
  <si>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</si>
  <si>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</si>
  <si>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</si>
  <si>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</si>
  <si>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</si>
  <si>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</si>
  <si>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</si>
  <si>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</si>
  <si>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</si>
  <si>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</si>
  <si>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</si>
  <si>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</si>
  <si>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</si>
  <si>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</si>
  <si>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</si>
  <si>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</si>
  <si>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</si>
  <si>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</si>
  <si>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</si>
  <si>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</si>
  <si>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</si>
  <si>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</si>
  <si>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</si>
  <si>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</si>
  <si>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</si>
  <si>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</si>
  <si>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</si>
  <si>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</si>
  <si>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</si>
  <si>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</si>
  <si>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</si>
  <si>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</si>
  <si>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</si>
  <si>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</si>
  <si>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</si>
  <si>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</si>
  <si>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</si>
  <si>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</si>
  <si>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</si>
  <si>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</si>
  <si>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</si>
  <si>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</si>
  <si>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</si>
  <si>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</si>
  <si>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</si>
  <si>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</si>
  <si>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</si>
  <si>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</si>
  <si>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</si>
  <si>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</si>
  <si>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</si>
  <si>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</si>
  <si>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</si>
  <si>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</si>
  <si>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</si>
  <si>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</si>
  <si>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</si>
  <si>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</si>
  <si>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</si>
  <si>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</si>
  <si>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</si>
  <si>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</si>
  <si>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</si>
  <si>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</si>
  <si>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</si>
  <si>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</si>
  <si>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</si>
  <si>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</si>
  <si>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</si>
  <si>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</si>
  <si>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</si>
  <si>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</si>
  <si>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</si>
  <si>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</si>
  <si>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</si>
  <si>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</si>
  <si>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</si>
  <si>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</si>
  <si>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</si>
  <si>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</si>
  <si>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</si>
  <si>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</si>
  <si>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</si>
  <si>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</si>
  <si>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</si>
  <si>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</si>
  <si>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</si>
  <si>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</si>
  <si>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</si>
  <si>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</si>
  <si>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</si>
  <si>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</si>
  <si>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</si>
  <si>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</si>
  <si>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</si>
  <si>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</si>
  <si>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</si>
  <si>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</si>
  <si>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</si>
  <si>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</si>
  <si>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</si>
  <si>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</si>
  <si>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</si>
  <si>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</si>
  <si>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</si>
  <si>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</si>
  <si>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</si>
  <si>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</si>
  <si>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</si>
  <si>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</si>
  <si>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</si>
  <si>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</si>
  <si>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</si>
  <si>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</si>
  <si>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</si>
  <si>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</si>
  <si>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</si>
  <si>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</si>
  <si>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</si>
  <si>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</si>
  <si>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</si>
  <si>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</si>
  <si>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</si>
  <si>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</si>
  <si>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</si>
  <si>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</si>
  <si>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</si>
  <si>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</si>
  <si>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</si>
  <si>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</si>
  <si>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</si>
  <si>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</si>
  <si>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</si>
  <si>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</si>
  <si>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</si>
  <si>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</si>
  <si>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</si>
  <si>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</si>
  <si>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</si>
  <si>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</si>
  <si>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</si>
  <si>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</si>
  <si>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</si>
  <si>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</si>
  <si>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</si>
  <si>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</si>
  <si>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</si>
  <si>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</si>
  <si>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</si>
  <si>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</si>
  <si>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</si>
  <si>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</si>
  <si>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</si>
  <si>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</si>
  <si>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</si>
  <si>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</si>
  <si>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</si>
  <si>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</si>
  <si>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</si>
  <si>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</si>
  <si>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</si>
  <si>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</si>
  <si>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</si>
  <si>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</si>
  <si>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</si>
  <si>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</si>
  <si>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</si>
  <si>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</si>
  <si>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</si>
  <si>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</si>
  <si>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</si>
  <si>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</si>
  <si>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</si>
  <si>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</si>
  <si>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</si>
  <si>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</si>
  <si>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</si>
  <si>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</si>
  <si>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</si>
  <si>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</si>
  <si>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</si>
  <si>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</si>
  <si>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</si>
  <si>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</si>
  <si>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</si>
  <si>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</si>
  <si>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</si>
  <si>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</si>
  <si>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</si>
  <si>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</si>
  <si>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</si>
  <si>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</si>
  <si>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</si>
  <si>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</si>
  <si>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</si>
  <si>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</si>
  <si>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</si>
  <si>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</si>
  <si>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</si>
  <si>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</si>
  <si>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</si>
  <si>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</si>
  <si>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</si>
  <si>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</si>
  <si>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</si>
  <si>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</si>
  <si>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</si>
  <si>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</si>
  <si>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</si>
  <si>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</si>
  <si>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</si>
  <si>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</si>
  <si>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</si>
  <si>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</si>
  <si>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</si>
  <si>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</si>
  <si>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</si>
  <si>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</si>
  <si>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</si>
  <si>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</si>
  <si>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</si>
  <si>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</si>
  <si>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</si>
  <si>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</si>
  <si>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</si>
  <si>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</si>
  <si>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</si>
  <si>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</si>
  <si>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</si>
  <si>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</si>
  <si>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</si>
  <si>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</si>
  <si>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</si>
  <si>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</si>
  <si>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</si>
  <si>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</si>
  <si>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</si>
  <si>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</si>
  <si>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</si>
  <si>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</si>
  <si>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</si>
  <si>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</si>
  <si>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</si>
  <si>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</si>
  <si>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</si>
  <si>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</si>
  <si>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</si>
  <si>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</si>
  <si>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</si>
  <si>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</si>
  <si>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</si>
  <si>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</si>
  <si>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</si>
  <si>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</si>
  <si>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</si>
  <si>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</si>
  <si>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</si>
  <si>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</si>
  <si>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</si>
  <si>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</si>
  <si>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</si>
  <si>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</si>
  <si>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</si>
  <si>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</si>
  <si>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</si>
  <si>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</si>
  <si>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</si>
  <si>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</si>
  <si>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</si>
  <si>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</si>
  <si>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</si>
  <si>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</si>
  <si>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</si>
  <si>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</si>
  <si>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</si>
  <si>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</si>
  <si>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</si>
  <si>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</si>
  <si>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</si>
  <si>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</si>
  <si>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</si>
  <si>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</si>
  <si>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</si>
  <si>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</si>
  <si>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</si>
  <si>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</si>
  <si>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</si>
  <si>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</si>
  <si>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</si>
  <si>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</si>
  <si>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</si>
  <si>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</si>
  <si>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</si>
  <si>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</si>
  <si>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</si>
  <si>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</si>
  <si>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</si>
  <si>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</si>
  <si>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</si>
  <si>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</si>
  <si>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</si>
  <si>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</si>
  <si>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</si>
  <si>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</si>
  <si>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</si>
  <si>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</si>
  <si>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</si>
  <si>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</si>
  <si>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</si>
  <si>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</si>
  <si>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</si>
  <si>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</si>
  <si>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</si>
  <si>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</si>
  <si>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</si>
  <si>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</si>
  <si>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</si>
  <si>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</si>
  <si>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</si>
  <si>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</si>
  <si>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</si>
  <si>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</si>
  <si>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</si>
  <si>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</si>
  <si>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</si>
  <si>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</si>
  <si>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</si>
  <si>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</si>
  <si>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</si>
  <si>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</si>
  <si>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</si>
  <si>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</si>
  <si>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</si>
  <si>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</si>
  <si>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</si>
  <si>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</si>
  <si>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</si>
  <si>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</si>
  <si>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</si>
  <si>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</si>
  <si>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</si>
  <si>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</si>
  <si>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</si>
  <si>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</si>
  <si>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</si>
  <si>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</si>
  <si>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</si>
  <si>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</si>
  <si>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</si>
  <si>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</si>
  <si>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</si>
  <si>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</si>
  <si>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</si>
  <si>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</si>
  <si>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</si>
  <si>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</si>
  <si>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</si>
  <si>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</si>
  <si>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</si>
  <si>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</si>
  <si>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</si>
  <si>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</si>
  <si>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</si>
  <si>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</si>
  <si>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</si>
  <si>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</si>
  <si>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</si>
  <si>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</si>
  <si>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</si>
  <si>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</si>
  <si>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</si>
  <si>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</si>
  <si>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</si>
  <si>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</si>
  <si>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</si>
  <si>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</si>
  <si>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</si>
  <si>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</si>
  <si>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</si>
  <si>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</si>
  <si>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</si>
  <si>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</si>
  <si>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</si>
  <si>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</si>
  <si>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</si>
  <si>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</si>
  <si>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</si>
  <si>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</si>
  <si>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</si>
  <si>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</si>
  <si>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</si>
  <si>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</si>
  <si>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</si>
  <si>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</si>
  <si>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</si>
  <si>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</si>
  <si>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</si>
  <si>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</si>
  <si>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</si>
  <si>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</si>
  <si>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</si>
  <si>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</si>
  <si>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</si>
  <si>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</si>
  <si>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</si>
  <si>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</si>
  <si>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</si>
  <si>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</si>
  <si>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</si>
  <si>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</si>
  <si>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</si>
  <si>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</si>
  <si>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</si>
  <si>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</si>
  <si>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</si>
  <si>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</si>
  <si>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</si>
  <si>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</si>
  <si>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</si>
  <si>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</si>
  <si>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</si>
  <si>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</si>
  <si>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</si>
  <si>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</si>
  <si>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</si>
  <si>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</si>
  <si>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</si>
  <si>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</si>
  <si>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</si>
  <si>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</si>
  <si>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</si>
  <si>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</si>
  <si>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</si>
  <si>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</si>
  <si>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</si>
  <si>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</si>
  <si>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</si>
  <si>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</si>
  <si>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</si>
  <si>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</si>
  <si>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</si>
  <si>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</si>
  <si>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</si>
  <si>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</si>
  <si>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</si>
  <si>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</si>
  <si>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</si>
  <si>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</si>
  <si>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</si>
  <si>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</si>
  <si>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</si>
  <si>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</si>
  <si>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</si>
  <si>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</si>
  <si>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</si>
  <si>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</si>
  <si>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</si>
  <si>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</si>
  <si>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</si>
  <si>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</si>
  <si>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</si>
  <si>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</si>
  <si>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</si>
  <si>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</si>
  <si>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</si>
  <si>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</si>
  <si>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</si>
  <si>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</si>
  <si>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</si>
  <si>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</si>
  <si>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</si>
  <si>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</si>
  <si>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</si>
  <si>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</si>
  <si>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</si>
  <si>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</si>
  <si>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</si>
  <si>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</si>
  <si>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</si>
  <si>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</si>
  <si>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</si>
  <si>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</si>
  <si>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</si>
  <si>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</si>
  <si>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</si>
  <si>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</si>
  <si>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</si>
  <si>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</si>
  <si>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</si>
  <si>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</si>
  <si>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</si>
  <si>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</si>
  <si>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</si>
  <si>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</si>
  <si>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</si>
  <si>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</si>
  <si>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</si>
  <si>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</si>
  <si>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</si>
  <si>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</si>
  <si>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</si>
  <si>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</si>
  <si>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</si>
  <si>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</si>
  <si>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</si>
  <si>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</si>
  <si>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</si>
  <si>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</si>
  <si>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</si>
  <si>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</si>
  <si>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</si>
  <si>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</si>
  <si>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</si>
  <si>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</si>
  <si>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</si>
  <si>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</si>
  <si>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</si>
  <si>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</si>
  <si>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</si>
  <si>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</si>
  <si>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</si>
  <si>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</si>
  <si>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</si>
  <si>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</si>
  <si>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</si>
  <si>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</si>
  <si>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</si>
  <si>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</si>
  <si>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</si>
  <si>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</si>
  <si>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</si>
  <si>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</si>
  <si>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</si>
  <si>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</si>
  <si>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</si>
  <si>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</si>
  <si>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</si>
  <si>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</si>
  <si>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</si>
  <si>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</si>
  <si>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</si>
  <si>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</si>
  <si>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</si>
  <si>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</si>
  <si>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</si>
  <si>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</si>
  <si>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</si>
  <si>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</si>
  <si>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</si>
  <si>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</si>
  <si>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</si>
  <si>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</si>
  <si>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</si>
  <si>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</si>
  <si>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</si>
  <si>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</si>
  <si>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</si>
  <si>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</si>
  <si>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</si>
  <si>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</si>
  <si>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</si>
  <si>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</si>
  <si>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</si>
  <si>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</si>
  <si>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</si>
  <si>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</si>
  <si>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</si>
  <si>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</si>
  <si>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</si>
  <si>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</si>
  <si>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</si>
  <si>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</si>
  <si>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</si>
  <si>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</si>
  <si>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</si>
  <si>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</si>
  <si>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</si>
  <si>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</si>
  <si>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</si>
  <si>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</si>
  <si>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</si>
  <si>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</si>
  <si>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</si>
  <si>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</si>
  <si>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</si>
  <si>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</si>
  <si>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</si>
  <si>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</si>
  <si>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</si>
  <si>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</si>
  <si>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</si>
  <si>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</si>
  <si>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</si>
  <si>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</si>
  <si>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</si>
  <si>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</si>
  <si>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</si>
  <si>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</si>
  <si>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</si>
  <si>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</si>
  <si>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</si>
  <si>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</si>
  <si>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</si>
  <si>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</si>
  <si>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</si>
  <si>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</si>
  <si>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</si>
  <si>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</si>
  <si>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</si>
  <si>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</si>
  <si>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</si>
  <si>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</si>
  <si>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</si>
  <si>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</si>
  <si>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</si>
  <si>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</si>
  <si>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</si>
  <si>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</si>
  <si>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</si>
  <si>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</si>
  <si>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</si>
  <si>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</si>
  <si>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</si>
  <si>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</si>
  <si>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</si>
  <si>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</si>
  <si>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</si>
  <si>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</si>
  <si>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</si>
  <si>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</si>
  <si>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</si>
  <si>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</si>
  <si>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</si>
  <si>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</si>
  <si>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</si>
  <si>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</si>
  <si>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</si>
  <si>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</si>
  <si>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</si>
  <si>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</si>
  <si>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</si>
  <si>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</si>
  <si>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</si>
  <si>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</si>
  <si>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</si>
  <si>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</si>
  <si>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</si>
  <si>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</si>
  <si>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</si>
  <si>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</si>
  <si>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</si>
  <si>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</si>
  <si>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</si>
  <si>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</si>
  <si>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</si>
  <si>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</si>
  <si>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</si>
  <si>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</si>
  <si>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</si>
  <si>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</si>
  <si>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</si>
  <si>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</si>
  <si>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</si>
  <si>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</si>
  <si>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</si>
  <si>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</si>
  <si>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</si>
  <si>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</si>
  <si>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</si>
  <si>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</si>
  <si>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</si>
  <si>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</si>
  <si>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</si>
  <si>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</si>
  <si>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</si>
  <si>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</si>
  <si>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</si>
  <si>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</si>
  <si>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</si>
  <si>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</si>
  <si>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</si>
  <si>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</si>
  <si>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</si>
  <si>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</si>
  <si>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</si>
  <si>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</si>
  <si>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</si>
  <si>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</si>
  <si>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</si>
  <si>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</si>
  <si>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</si>
  <si>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</si>
  <si>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</si>
  <si>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</si>
  <si>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</si>
  <si>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</si>
  <si>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</si>
  <si>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</si>
  <si>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</si>
  <si>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</si>
  <si>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</si>
  <si>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</si>
  <si>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</si>
  <si>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</si>
  <si>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</si>
  <si>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</si>
  <si>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</si>
  <si>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</si>
  <si>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</si>
  <si>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</si>
  <si>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</si>
  <si>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</si>
  <si>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</si>
  <si>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</si>
  <si>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</si>
  <si>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</si>
  <si>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</si>
  <si>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</si>
  <si>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</si>
  <si>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</si>
  <si>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</si>
  <si>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</si>
  <si>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</si>
  <si>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</si>
  <si>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</si>
  <si>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</si>
  <si>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</si>
  <si>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</si>
  <si>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</si>
  <si>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</si>
  <si>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</si>
  <si>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</si>
  <si>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</si>
  <si>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</si>
  <si>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</si>
  <si>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</si>
  <si>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</si>
  <si>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</si>
  <si>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</si>
  <si>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</si>
  <si>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</si>
  <si>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</si>
  <si>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</si>
  <si>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</si>
  <si>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</si>
  <si>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</si>
  <si>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</si>
  <si>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</si>
  <si>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</si>
  <si>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</si>
  <si>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</si>
  <si>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</si>
  <si>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</si>
  <si>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</si>
  <si>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</si>
  <si>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</si>
  <si>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</si>
  <si>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</si>
  <si>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</si>
  <si>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</si>
  <si>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</si>
  <si>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</si>
  <si>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</si>
  <si>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</si>
  <si>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</si>
  <si>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</si>
  <si>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</si>
  <si>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</si>
  <si>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</si>
  <si>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</si>
  <si>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</si>
  <si>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</si>
  <si>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</si>
  <si>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</si>
  <si>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</si>
  <si>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</si>
  <si>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</si>
  <si>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</si>
  <si>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</si>
  <si>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</si>
  <si>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</si>
  <si>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</si>
  <si>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</si>
  <si>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</si>
  <si>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</si>
  <si>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</si>
  <si>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</si>
  <si>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</si>
  <si>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</si>
  <si>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</si>
  <si>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</si>
  <si>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</si>
  <si>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</si>
  <si>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</si>
  <si>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</si>
  <si>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</si>
  <si>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</si>
  <si>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</si>
  <si>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</si>
  <si>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</si>
  <si>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</si>
  <si>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</si>
  <si>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</si>
  <si>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</si>
  <si>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</si>
  <si>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</si>
  <si>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</si>
  <si>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</si>
  <si>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</si>
  <si>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</si>
  <si>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</si>
  <si>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</si>
  <si>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</si>
  <si>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</si>
  <si>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</si>
  <si>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</si>
  <si>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</si>
  <si>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</si>
  <si>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</si>
  <si>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</si>
  <si>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</si>
  <si>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</si>
  <si>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</si>
  <si>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</si>
  <si>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</si>
  <si>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</si>
  <si>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</si>
  <si>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</si>
  <si>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</si>
  <si>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</si>
  <si>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</si>
  <si>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</si>
  <si>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</si>
  <si>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</si>
  <si>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</si>
  <si>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</si>
  <si>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</si>
  <si>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</si>
  <si>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</si>
  <si>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</si>
  <si>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</si>
  <si>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</si>
  <si>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</si>
  <si>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</si>
  <si>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</si>
  <si>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</si>
  <si>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</si>
  <si>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</si>
  <si>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</si>
  <si>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</si>
  <si>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</si>
  <si>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</si>
  <si>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</si>
  <si>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</si>
  <si>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</si>
  <si>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</si>
  <si>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</si>
  <si>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</si>
  <si>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</si>
  <si>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</si>
  <si>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</si>
  <si>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</si>
  <si>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</si>
  <si>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</si>
  <si>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</si>
  <si>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</si>
  <si>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</si>
  <si>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</si>
  <si>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</si>
  <si>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</si>
  <si>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</si>
  <si>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</si>
  <si>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</si>
  <si>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</si>
  <si>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</si>
  <si>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</si>
  <si>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</si>
  <si>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</si>
  <si>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</si>
  <si>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</si>
  <si>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</si>
  <si>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</si>
  <si>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</si>
  <si>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</si>
  <si>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</si>
  <si>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</si>
  <si>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</si>
  <si>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</si>
  <si>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</si>
  <si>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</si>
  <si>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</si>
  <si>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</si>
  <si>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</si>
  <si>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</si>
  <si>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</si>
  <si>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</si>
  <si>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</si>
  <si>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</si>
  <si>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</si>
  <si>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</si>
  <si>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</si>
  <si>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</si>
  <si>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</si>
  <si>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</si>
  <si>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</si>
  <si>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</si>
  <si>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</si>
  <si>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</si>
  <si>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</si>
  <si>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</si>
  <si>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</si>
  <si>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</si>
  <si>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</si>
  <si>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</si>
  <si>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</si>
  <si>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</si>
  <si>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</si>
  <si>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</si>
  <si>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</si>
  <si>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</si>
  <si>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</si>
  <si>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</si>
  <si>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</si>
  <si>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</si>
  <si>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</si>
  <si>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</si>
  <si>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</si>
  <si>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</si>
  <si>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</si>
  <si>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</si>
  <si>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</si>
  <si>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</si>
  <si>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</si>
  <si>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</si>
  <si>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</si>
  <si>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</si>
  <si>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</si>
  <si>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</si>
  <si>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</si>
  <si>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</si>
  <si>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</si>
  <si>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</si>
  <si>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</si>
  <si>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</si>
  <si>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</si>
  <si>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</si>
  <si>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</si>
  <si>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</si>
  <si>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</si>
  <si>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</si>
  <si>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</si>
  <si>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</si>
  <si>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</si>
  <si>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</si>
  <si>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</si>
  <si>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</si>
  <si>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</si>
  <si>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</si>
  <si>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</si>
  <si>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</si>
  <si>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</si>
  <si>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</si>
  <si>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</si>
  <si>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</si>
  <si>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</si>
  <si>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</si>
  <si>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</si>
  <si>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</si>
  <si>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</si>
  <si>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</si>
  <si>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</si>
  <si>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</si>
  <si>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</si>
  <si>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</si>
  <si>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</si>
  <si>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</si>
  <si>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</si>
  <si>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</si>
  <si>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</si>
  <si>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</si>
  <si>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</si>
  <si>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</si>
  <si>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</si>
  <si>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</si>
  <si>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</si>
  <si>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</si>
  <si>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</si>
  <si>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</si>
  <si>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</si>
  <si>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</si>
  <si>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</si>
  <si>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</si>
  <si>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</si>
  <si>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</si>
  <si>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</si>
  <si>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</si>
  <si>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</si>
  <si>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</si>
  <si>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</si>
  <si>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</si>
  <si>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</si>
  <si>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</si>
  <si>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</si>
  <si>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</si>
  <si>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</si>
  <si>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</si>
  <si>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</si>
  <si>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</si>
  <si>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</si>
  <si>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</si>
  <si>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</si>
  <si>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</si>
  <si>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</si>
  <si>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</si>
  <si>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</si>
  <si>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</si>
  <si>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</si>
  <si>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</si>
  <si>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</si>
  <si>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</si>
  <si>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</si>
  <si>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</si>
  <si>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</si>
  <si>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</si>
  <si>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</si>
  <si>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</si>
  <si>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</si>
  <si>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</si>
  <si>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</si>
  <si>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</si>
  <si>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</si>
  <si>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</si>
  <si>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</si>
  <si>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</si>
  <si>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</si>
  <si>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</si>
  <si>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</si>
  <si>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</si>
  <si>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</si>
  <si>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</si>
  <si>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</si>
  <si>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</si>
  <si>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</si>
  <si>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</si>
  <si>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</si>
  <si>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</si>
  <si>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</si>
  <si>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</si>
  <si>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</si>
  <si>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</si>
  <si>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</si>
  <si>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</si>
  <si>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</si>
  <si>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</si>
  <si>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</si>
  <si>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</si>
  <si>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</si>
  <si>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</si>
  <si>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</si>
  <si>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</si>
  <si>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</si>
  <si>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</si>
  <si>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</si>
  <si>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</si>
  <si>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</si>
  <si>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</si>
  <si>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</si>
  <si>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</si>
  <si>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</si>
  <si>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</si>
  <si>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</si>
  <si>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</si>
  <si>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</si>
  <si>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</si>
  <si>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</si>
  <si>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</si>
  <si>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</si>
  <si>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</si>
  <si>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</si>
  <si>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</si>
  <si>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</si>
  <si>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</si>
  <si>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</si>
  <si>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</si>
  <si>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</si>
  <si>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</si>
  <si>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</si>
  <si>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</si>
  <si>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</si>
  <si>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</si>
  <si>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</si>
  <si>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</si>
  <si>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</si>
  <si>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</si>
  <si>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</si>
  <si>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</si>
  <si>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</si>
  <si>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</si>
  <si>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</si>
  <si>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</si>
  <si>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</si>
  <si>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</si>
  <si>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</si>
  <si>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</si>
  <si>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</si>
  <si>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</si>
  <si>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</si>
  <si>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</si>
  <si>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</si>
  <si>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</si>
  <si>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</si>
  <si>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</si>
  <si>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</si>
  <si>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</si>
  <si>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</si>
  <si>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</si>
  <si>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</si>
  <si>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</si>
  <si>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</si>
  <si>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</si>
  <si>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</si>
  <si>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</si>
  <si>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</si>
  <si>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</si>
  <si>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</si>
  <si>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</si>
  <si>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</si>
  <si>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</si>
  <si>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</si>
  <si>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</si>
  <si>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</si>
  <si>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</si>
  <si>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</si>
  <si>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</si>
  <si>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</si>
  <si>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</si>
  <si>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</si>
  <si>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</si>
  <si>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</si>
  <si>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</si>
  <si>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</si>
  <si>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</si>
  <si>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</si>
  <si>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</si>
  <si>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</si>
  <si>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</si>
  <si>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</si>
  <si>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</si>
  <si>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</si>
  <si>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</si>
  <si>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</si>
  <si>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</si>
  <si>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</si>
  <si>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</si>
  <si>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</si>
  <si>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</si>
  <si>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</si>
  <si>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</si>
  <si>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</si>
  <si>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</si>
  <si>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</si>
  <si>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</si>
  <si>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</si>
  <si>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</si>
  <si>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</si>
  <si>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</si>
  <si>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</si>
  <si>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</si>
  <si>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</si>
  <si>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</si>
  <si>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</si>
  <si>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</si>
  <si>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</si>
  <si>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</si>
  <si>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</si>
  <si>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</si>
  <si>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</si>
  <si>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</si>
  <si>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</si>
  <si>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</si>
  <si>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</si>
  <si>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</si>
  <si>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</si>
  <si>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</si>
  <si>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</si>
  <si>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</si>
  <si>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</si>
  <si>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</si>
  <si>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</si>
  <si>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</si>
  <si>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</si>
  <si>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</si>
  <si>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</si>
  <si>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</si>
  <si>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</si>
  <si>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</si>
  <si>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</si>
  <si>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</si>
  <si>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</si>
  <si>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</si>
  <si>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</si>
  <si>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</si>
  <si>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</si>
  <si>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</si>
  <si>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</si>
  <si>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</si>
  <si>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</si>
  <si>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</si>
  <si>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</si>
  <si>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</si>
  <si>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</si>
  <si>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</si>
  <si>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</si>
  <si>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</si>
  <si>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</si>
  <si>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</si>
  <si>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</si>
  <si>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</si>
  <si>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</si>
  <si>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</si>
  <si>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</si>
  <si>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</si>
  <si>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</si>
  <si>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</si>
  <si>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</si>
  <si>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</si>
  <si>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</si>
  <si>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</si>
  <si>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</si>
  <si>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</si>
  <si>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</si>
  <si>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</si>
  <si>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</si>
  <si>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</si>
  <si>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</si>
  <si>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</si>
  <si>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</si>
  <si>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</si>
  <si>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</si>
  <si>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</si>
  <si>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</si>
  <si>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</si>
  <si>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</si>
  <si>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</si>
  <si>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</si>
  <si>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</si>
  <si>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</si>
  <si>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</si>
  <si>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</si>
  <si>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</si>
  <si>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</si>
  <si>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</si>
  <si>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</si>
  <si>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</si>
  <si>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</si>
  <si>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</si>
  <si>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</si>
  <si>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</si>
  <si>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</si>
  <si>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</si>
  <si>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</si>
  <si>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</si>
  <si>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</si>
  <si>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</si>
  <si>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</si>
  <si>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</si>
  <si>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</si>
  <si>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</si>
  <si>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</si>
  <si>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</si>
  <si>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</si>
  <si>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</si>
  <si>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</si>
  <si>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</si>
  <si>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</si>
  <si>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</si>
  <si>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</si>
  <si>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</si>
  <si>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</si>
  <si>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</si>
  <si>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</si>
  <si>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</si>
  <si>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</si>
  <si>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</si>
  <si>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</si>
  <si>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</si>
  <si>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</si>
  <si>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</si>
  <si>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</si>
  <si>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</si>
  <si>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</si>
  <si>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</si>
  <si>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</si>
  <si>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</si>
  <si>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</si>
  <si>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</si>
  <si>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</si>
  <si>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</si>
  <si>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</si>
  <si>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</si>
  <si>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</si>
  <si>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</si>
  <si>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</si>
  <si>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</si>
  <si>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</si>
  <si>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</si>
  <si>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</si>
  <si>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</si>
  <si>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</si>
  <si>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</si>
  <si>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</si>
  <si>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</si>
  <si>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</si>
  <si>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</si>
  <si>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</si>
  <si>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</si>
  <si>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</si>
  <si>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</si>
  <si>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</si>
  <si>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</si>
  <si>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</si>
  <si>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</si>
  <si>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</si>
  <si>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</si>
  <si>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</si>
  <si>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</si>
  <si>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</si>
  <si>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</si>
  <si>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</si>
  <si>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</si>
  <si>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</si>
  <si>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</si>
  <si>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</si>
  <si>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</si>
  <si>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</si>
  <si>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</si>
  <si>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</si>
  <si>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</si>
  <si>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</si>
  <si>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</si>
  <si>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</si>
  <si>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</si>
  <si>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</si>
  <si>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</si>
  <si>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</si>
  <si>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</si>
  <si>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</si>
  <si>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</si>
  <si>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</si>
  <si>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</si>
  <si>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</si>
  <si>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</si>
  <si>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</si>
  <si>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</si>
  <si>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</si>
  <si>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</si>
  <si>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</si>
  <si>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</si>
  <si>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</si>
  <si>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</si>
  <si>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</si>
  <si>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</si>
  <si>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</si>
  <si>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</si>
  <si>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</si>
  <si>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</si>
  <si>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</si>
  <si>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</si>
  <si>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</si>
  <si>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</si>
  <si>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</si>
  <si>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</si>
  <si>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</si>
  <si>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</si>
  <si>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</si>
  <si>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</si>
  <si>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</si>
  <si>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</si>
  <si>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</si>
  <si>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</si>
  <si>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</si>
  <si>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</si>
  <si>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</si>
  <si>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</si>
  <si>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</si>
  <si>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</si>
  <si>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</si>
  <si>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</si>
  <si>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</si>
  <si>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</si>
  <si>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</si>
  <si>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</si>
  <si>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</si>
  <si>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</si>
  <si>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</si>
  <si>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</si>
  <si>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</si>
  <si>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</si>
  <si>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</si>
  <si>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</si>
  <si>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</si>
  <si>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</si>
  <si>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</si>
  <si>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</si>
  <si>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</si>
  <si>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</si>
  <si>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</si>
  <si>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</si>
  <si>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</si>
  <si>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</si>
  <si>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</si>
  <si>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</si>
  <si>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</si>
  <si>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</si>
  <si>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</si>
  <si>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</si>
  <si>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</si>
  <si>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</si>
  <si>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</si>
  <si>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</si>
  <si>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</si>
  <si>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</si>
  <si>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</si>
  <si>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</si>
  <si>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</si>
  <si>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</si>
  <si>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</si>
  <si>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</si>
  <si>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</si>
  <si>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</si>
  <si>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</si>
  <si>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</si>
  <si>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</si>
  <si>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</si>
  <si>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</si>
  <si>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</si>
  <si>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</si>
  <si>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</si>
  <si>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</si>
  <si>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</si>
  <si>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</si>
  <si>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</si>
  <si>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</si>
  <si>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</si>
  <si>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</si>
  <si>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</si>
  <si>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</si>
  <si>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</si>
  <si>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</si>
  <si>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</si>
  <si>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</si>
  <si>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</si>
  <si>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</si>
  <si>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</si>
  <si>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</si>
  <si>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</si>
  <si>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</si>
  <si>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</si>
  <si>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</si>
  <si>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</si>
  <si>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</si>
  <si>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</si>
  <si>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</si>
  <si>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</si>
  <si>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</si>
  <si>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</si>
  <si>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</si>
  <si>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</si>
  <si>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</si>
  <si>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</si>
  <si>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</si>
  <si>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</si>
  <si>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</si>
  <si>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</si>
  <si>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</si>
  <si>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</si>
  <si>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</si>
  <si>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</si>
  <si>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</si>
  <si>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</si>
  <si>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</si>
  <si>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</si>
  <si>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</si>
  <si>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</si>
  <si>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</si>
  <si>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</si>
  <si>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</si>
  <si>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</si>
  <si>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</si>
  <si>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</si>
  <si>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</si>
  <si>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</si>
  <si>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</si>
  <si>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</si>
  <si>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</si>
  <si>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</si>
  <si>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</si>
  <si>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</si>
  <si>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</si>
  <si>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</si>
  <si>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</si>
  <si>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</si>
  <si>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</si>
  <si>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</si>
  <si>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</si>
  <si>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</si>
  <si>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</si>
  <si>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</si>
  <si>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</si>
  <si>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</si>
  <si>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</si>
  <si>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</si>
  <si>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</si>
  <si>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</si>
  <si>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</si>
  <si>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</si>
  <si>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</si>
  <si>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</si>
  <si>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</si>
  <si>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</si>
  <si>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</si>
  <si>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</si>
  <si>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</si>
  <si>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</si>
  <si>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</si>
  <si>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</si>
  <si>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</si>
  <si>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</si>
  <si>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</si>
  <si>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</si>
  <si>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</si>
  <si>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</si>
  <si>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</si>
  <si>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</si>
  <si>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</si>
  <si>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</si>
  <si>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</si>
  <si>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</si>
  <si>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</si>
  <si>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</si>
  <si>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</si>
  <si>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</si>
  <si>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</si>
  <si>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</si>
  <si>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</si>
  <si>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</si>
  <si>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</si>
  <si>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</si>
  <si>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</si>
  <si>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</si>
  <si>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</si>
  <si>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</si>
  <si>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</si>
  <si>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</si>
  <si>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</si>
  <si>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</si>
  <si>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</si>
  <si>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</si>
  <si>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</si>
  <si>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</si>
  <si>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</si>
  <si>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</si>
  <si>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</si>
  <si>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</si>
  <si>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</si>
  <si>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</si>
  <si>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</si>
  <si>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</si>
  <si>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</si>
  <si>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</si>
  <si>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</si>
  <si>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</si>
  <si>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</si>
  <si>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</si>
  <si>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</si>
  <si>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</si>
  <si>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</si>
  <si>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</si>
  <si>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</si>
  <si>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</si>
  <si>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</si>
  <si>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</si>
  <si>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</si>
  <si>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</si>
  <si>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</si>
  <si>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</si>
  <si>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</si>
  <si>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</si>
  <si>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</si>
  <si>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</si>
  <si>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</si>
  <si>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</si>
  <si>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</si>
  <si>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</si>
  <si>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</si>
  <si>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</si>
  <si>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</si>
  <si>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</si>
  <si>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</si>
  <si>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</si>
  <si>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</si>
  <si>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</si>
  <si>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</si>
  <si>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</si>
  <si>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</si>
  <si>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</si>
  <si>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</si>
  <si>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</si>
  <si>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</si>
  <si>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</si>
  <si>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</si>
  <si>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</si>
  <si>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</si>
  <si>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</si>
  <si>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</si>
  <si>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</si>
  <si>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</si>
  <si>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</si>
  <si>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</si>
  <si>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</si>
  <si>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</si>
  <si>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</si>
  <si>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</si>
  <si>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</si>
  <si>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</si>
  <si>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</si>
  <si>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</si>
  <si>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</si>
  <si>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</si>
  <si>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</si>
  <si>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</si>
  <si>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</si>
  <si>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</si>
  <si>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</si>
  <si>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</si>
  <si>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</si>
  <si>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</si>
  <si>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</si>
  <si>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</si>
  <si>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</si>
  <si>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</si>
  <si>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</si>
  <si>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</si>
  <si>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</si>
  <si>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</si>
  <si>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</si>
  <si>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</si>
  <si>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</si>
  <si>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</si>
  <si>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</si>
  <si>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</si>
  <si>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</si>
  <si>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</si>
  <si>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</si>
  <si>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</si>
  <si>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</si>
  <si>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</si>
  <si>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</si>
  <si>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</si>
  <si>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</si>
  <si>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</si>
  <si>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</si>
  <si>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</si>
  <si>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</si>
  <si>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</si>
  <si>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</si>
  <si>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</si>
  <si>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</si>
  <si>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</si>
  <si>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</si>
  <si>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</si>
  <si>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</si>
  <si>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</si>
  <si>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</si>
  <si>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</si>
  <si>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</si>
  <si>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</si>
  <si>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</si>
  <si>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</si>
  <si>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</si>
  <si>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</si>
  <si>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</si>
  <si>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</si>
  <si>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</si>
  <si>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</si>
  <si>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</si>
  <si>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</si>
  <si>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</si>
  <si>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</si>
  <si>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</si>
  <si>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</si>
  <si>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</si>
  <si>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</si>
  <si>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</si>
  <si>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</si>
  <si>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</si>
  <si>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</si>
  <si>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</si>
  <si>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</si>
  <si>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</si>
  <si>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</si>
  <si>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</si>
  <si>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</si>
  <si>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</si>
  <si>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</si>
  <si>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</si>
  <si>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</si>
  <si>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</si>
  <si>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</si>
  <si>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</si>
  <si>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</si>
  <si>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</si>
  <si>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</si>
  <si>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</si>
  <si>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</si>
  <si>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</si>
  <si>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</si>
  <si>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</si>
  <si>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</si>
  <si>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</si>
  <si>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</si>
  <si>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</si>
  <si>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</si>
  <si>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</si>
  <si>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</si>
  <si>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</si>
  <si>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</si>
  <si>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</si>
  <si>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</si>
  <si>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</si>
  <si>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</si>
  <si>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</si>
  <si>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</si>
  <si>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</si>
  <si>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</si>
  <si>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</si>
  <si>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</si>
  <si>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</si>
  <si>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</si>
  <si>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</si>
  <si>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</si>
  <si>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</si>
  <si>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</si>
  <si>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</si>
  <si>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</si>
  <si>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</si>
  <si>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</si>
  <si>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</si>
  <si>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</si>
  <si>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</si>
  <si>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</si>
  <si>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</si>
  <si>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</si>
  <si>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</si>
  <si>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</si>
  <si>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</si>
  <si>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</si>
  <si>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</si>
  <si>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</si>
  <si>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</si>
  <si>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</si>
  <si>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</si>
  <si>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</si>
  <si>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</si>
  <si>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</si>
  <si>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</si>
  <si>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</si>
  <si>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</si>
  <si>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</si>
  <si>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</si>
  <si>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</si>
  <si>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</si>
  <si>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</si>
  <si>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</si>
  <si>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</si>
  <si>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</si>
  <si>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</si>
  <si>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</si>
  <si>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</si>
  <si>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</si>
  <si>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</si>
  <si>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</si>
  <si>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</si>
  <si>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</si>
  <si>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</si>
  <si>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</si>
  <si>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</si>
  <si>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</si>
  <si>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</si>
  <si>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</si>
  <si>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</si>
  <si>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</si>
  <si>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</si>
  <si>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</si>
  <si>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</si>
  <si>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</si>
  <si>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</si>
  <si>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</si>
  <si>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</si>
  <si>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</si>
  <si>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</si>
  <si>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</si>
  <si>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</si>
  <si>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</si>
  <si>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</si>
  <si>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</si>
  <si>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</si>
  <si>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</si>
  <si>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</si>
  <si>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</si>
  <si>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</si>
  <si>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</si>
  <si>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</si>
  <si>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</si>
  <si>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</si>
  <si>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</si>
  <si>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</si>
  <si>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</si>
  <si>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</si>
  <si>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</si>
  <si>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</si>
  <si>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</si>
  <si>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</si>
  <si>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</si>
  <si>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</si>
  <si>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</si>
  <si>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</si>
  <si>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</si>
  <si>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</si>
  <si>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</si>
  <si>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</si>
  <si>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</si>
  <si>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</si>
  <si>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</si>
  <si>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</si>
  <si>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</si>
  <si>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</si>
  <si>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</si>
  <si>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</si>
  <si>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</si>
  <si>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</si>
  <si>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</si>
  <si>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</si>
  <si>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</si>
  <si>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</si>
  <si>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</si>
  <si>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</si>
  <si>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</si>
  <si>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</si>
  <si>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</si>
  <si>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</si>
  <si>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</si>
  <si>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</si>
  <si>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</si>
  <si>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</si>
  <si>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</si>
  <si>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</si>
  <si>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</si>
  <si>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</si>
  <si>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</si>
  <si>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</si>
  <si>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</si>
  <si>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</si>
  <si>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</si>
  <si>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</si>
  <si>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</si>
  <si>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</si>
  <si>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</si>
  <si>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</si>
  <si>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</si>
  <si>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</si>
  <si>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</si>
  <si>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</si>
  <si>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</si>
  <si>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</si>
  <si>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</si>
  <si>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</si>
  <si>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</si>
  <si>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</si>
  <si>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</si>
  <si>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</si>
  <si>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</si>
  <si>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</si>
  <si>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</si>
  <si>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</si>
  <si>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</si>
  <si>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</si>
  <si>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</si>
  <si>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</si>
  <si>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</si>
  <si>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</si>
  <si>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</si>
  <si>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</si>
  <si>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</si>
  <si>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</si>
  <si>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</si>
  <si>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</si>
  <si>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</si>
  <si>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</si>
  <si>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</si>
  <si>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</si>
  <si>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</si>
  <si>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</si>
  <si>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</si>
  <si>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</si>
  <si>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</si>
  <si>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</si>
  <si>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</si>
  <si>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</si>
  <si>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</si>
  <si>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</si>
  <si>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</si>
  <si>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</si>
  <si>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</si>
  <si>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</si>
  <si>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</si>
  <si>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</si>
  <si>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</si>
  <si>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</si>
  <si>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</si>
  <si>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</si>
  <si>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</si>
  <si>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</si>
  <si>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</si>
  <si>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</si>
  <si>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</si>
  <si>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</si>
  <si>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</si>
  <si>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</si>
  <si>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</si>
  <si>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</si>
  <si>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</si>
  <si>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</si>
  <si>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</si>
  <si>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</si>
  <si>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</si>
  <si>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</si>
  <si>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</si>
  <si>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</si>
  <si>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</si>
  <si>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</si>
  <si>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</si>
  <si>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</si>
  <si>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</si>
  <si>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</si>
  <si>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</si>
  <si>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</si>
  <si>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</si>
  <si>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</si>
  <si>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</si>
  <si>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</si>
  <si>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</si>
  <si>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</si>
  <si>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</si>
  <si>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</si>
  <si>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</si>
  <si>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</si>
  <si>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</si>
  <si>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</si>
  <si>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</si>
  <si>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</si>
  <si>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</si>
  <si>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</si>
  <si>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</si>
  <si>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</si>
  <si>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</si>
  <si>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</si>
  <si>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</si>
  <si>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</si>
  <si>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</si>
  <si>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</si>
  <si>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</si>
  <si>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</si>
  <si>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</si>
  <si>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</si>
  <si>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</si>
  <si>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</si>
  <si>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</si>
  <si>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</si>
  <si>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</si>
  <si>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</si>
  <si>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</si>
  <si>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</si>
  <si>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</si>
  <si>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</si>
  <si>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</si>
  <si>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</si>
  <si>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</si>
  <si>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</si>
  <si>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</si>
  <si>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</si>
  <si>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</si>
  <si>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</si>
  <si>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</si>
  <si>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</si>
  <si>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</si>
  <si>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</si>
  <si>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</si>
  <si>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</si>
  <si>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</si>
  <si>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</si>
  <si>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</si>
  <si>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</si>
  <si>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</si>
  <si>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</si>
  <si>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</si>
  <si>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</si>
  <si>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</si>
  <si>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</si>
  <si>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</si>
  <si>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</si>
  <si>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</si>
  <si>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</si>
  <si>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</si>
  <si>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</si>
  <si>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</si>
  <si>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</si>
  <si>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</si>
  <si>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</si>
  <si>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</si>
  <si>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</si>
  <si>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</si>
  <si>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</si>
  <si>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</si>
  <si>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</si>
  <si>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</si>
  <si>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</si>
  <si>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</si>
  <si>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</si>
  <si>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</si>
  <si>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</si>
  <si>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</si>
  <si>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</si>
  <si>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</si>
  <si>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</si>
  <si>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</si>
  <si>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</si>
  <si>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</si>
  <si>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</si>
  <si>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</si>
  <si>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</si>
  <si>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</si>
  <si>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</si>
  <si>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</si>
  <si>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</si>
  <si>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</si>
  <si>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</si>
  <si>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</si>
  <si>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</si>
  <si>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</si>
  <si>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</si>
  <si>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</si>
  <si>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</si>
  <si>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</si>
  <si>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</si>
  <si>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</si>
  <si>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</si>
  <si>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</si>
  <si>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</si>
  <si>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</si>
  <si>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</si>
  <si>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</si>
  <si>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</si>
  <si>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</si>
  <si>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</si>
  <si>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</si>
  <si>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</si>
  <si>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</si>
  <si>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</si>
  <si>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</si>
  <si>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</si>
  <si>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</si>
  <si>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</si>
  <si>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</si>
  <si>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</si>
  <si>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</si>
  <si>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</si>
  <si>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</si>
  <si>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</si>
  <si>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</si>
  <si>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</si>
  <si>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</si>
  <si>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</si>
  <si>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</si>
  <si>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</si>
  <si>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</si>
  <si>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</si>
  <si>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</si>
  <si>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</si>
  <si>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</si>
  <si>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</si>
  <si>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</si>
  <si>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</si>
  <si>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</si>
  <si>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</si>
  <si>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</si>
  <si>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</si>
  <si>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</si>
  <si>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</si>
  <si>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</si>
  <si>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</si>
  <si>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</si>
  <si>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</si>
  <si>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</si>
  <si>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</si>
  <si>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</si>
  <si>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</si>
  <si>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</si>
  <si>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</si>
  <si>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</si>
  <si>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</si>
  <si>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</si>
  <si>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</si>
  <si>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</si>
  <si>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</si>
  <si>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</si>
  <si>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</si>
  <si>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</si>
  <si>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</si>
  <si>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</si>
  <si>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</si>
  <si>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</si>
  <si>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</si>
  <si>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</si>
  <si>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</si>
  <si>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</si>
  <si>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</si>
  <si>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</si>
  <si>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</si>
  <si>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</si>
  <si>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</si>
  <si>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</si>
  <si>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</si>
  <si>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</si>
  <si>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</si>
  <si>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</si>
  <si>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</si>
  <si>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</si>
  <si>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</si>
  <si>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</si>
  <si>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</si>
  <si>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</si>
  <si>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</si>
  <si>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</si>
  <si>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</si>
  <si>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</si>
  <si>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</si>
  <si>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</si>
  <si>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</si>
  <si>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</si>
  <si>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</si>
  <si>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</si>
  <si>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</si>
  <si>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</si>
  <si>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</si>
  <si>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</si>
  <si>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</si>
  <si>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</si>
  <si>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</si>
  <si>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</si>
  <si>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</si>
  <si>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</si>
  <si>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</si>
  <si>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</si>
  <si>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</si>
  <si>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</si>
  <si>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</si>
  <si>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</si>
  <si>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</si>
  <si>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</si>
  <si>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</si>
  <si>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</si>
  <si>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</si>
  <si>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</si>
  <si>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</si>
  <si>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</si>
  <si>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</si>
  <si>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</si>
  <si>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</si>
  <si>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</si>
  <si>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</si>
  <si>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</si>
  <si>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</si>
  <si>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</si>
  <si>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</si>
  <si>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</si>
  <si>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</si>
  <si>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</si>
  <si>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</si>
  <si>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</si>
  <si>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</si>
  <si>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</si>
  <si>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</si>
  <si>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</si>
  <si>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</si>
  <si>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</si>
  <si>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</si>
  <si>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</si>
  <si>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</si>
  <si>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</si>
  <si>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</si>
  <si>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</si>
  <si>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</si>
  <si>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</si>
  <si>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</si>
  <si>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</si>
  <si>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</si>
  <si>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</si>
  <si>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</si>
  <si>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</si>
  <si>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</si>
  <si>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</si>
  <si>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</si>
  <si>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</si>
  <si>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</si>
  <si>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</si>
  <si>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</si>
  <si>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</si>
  <si>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</si>
  <si>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</si>
  <si>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</si>
  <si>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</si>
  <si>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</si>
  <si>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</si>
  <si>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</si>
  <si>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</si>
  <si>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</si>
  <si>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</si>
  <si>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</si>
  <si>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</si>
  <si>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</si>
  <si>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</si>
  <si>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</si>
  <si>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</si>
  <si>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</si>
  <si>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</si>
  <si>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</si>
  <si>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</si>
  <si>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</si>
  <si>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</si>
  <si>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</si>
  <si>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</si>
  <si>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</si>
  <si>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</si>
  <si>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</si>
  <si>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</si>
  <si>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</si>
  <si>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</si>
  <si>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</si>
  <si>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</si>
  <si>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</si>
  <si>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</si>
  <si>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</si>
  <si>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</si>
  <si>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</si>
  <si>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</si>
  <si>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</si>
  <si>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</si>
  <si>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</si>
  <si>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</si>
  <si>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</si>
  <si>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</si>
  <si>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</si>
  <si>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</si>
  <si>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</si>
  <si>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</si>
  <si>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</si>
  <si>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</si>
  <si>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</si>
  <si>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</si>
  <si>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</si>
  <si>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</si>
  <si>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</si>
  <si>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</si>
  <si>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</si>
  <si>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</si>
  <si>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</si>
  <si>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</si>
  <si>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</si>
  <si>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</si>
  <si>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</si>
  <si>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</si>
  <si>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</si>
  <si>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</si>
  <si>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</si>
  <si>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</si>
  <si>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</si>
  <si>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</si>
  <si>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</si>
  <si>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</si>
  <si>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</si>
  <si>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</si>
  <si>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</si>
  <si>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</si>
  <si>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</si>
  <si>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</si>
  <si>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</si>
  <si>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</si>
  <si>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</si>
  <si>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</si>
  <si>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</si>
  <si>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</si>
  <si>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</si>
  <si>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</si>
  <si>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</si>
  <si>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</si>
  <si>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</si>
  <si>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</si>
  <si>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</si>
  <si>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</si>
  <si>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</si>
  <si>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</si>
  <si>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</si>
  <si>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</si>
  <si>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</si>
  <si>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</si>
  <si>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</si>
  <si>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</si>
  <si>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</si>
  <si>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</si>
  <si>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</si>
  <si>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</si>
  <si>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</si>
  <si>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</si>
  <si>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</si>
  <si>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</si>
  <si>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</si>
  <si>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</si>
  <si>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</si>
  <si>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</si>
  <si>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</si>
  <si>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</si>
  <si>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</si>
  <si>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</si>
  <si>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</si>
  <si>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</si>
  <si>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</si>
  <si>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</si>
  <si>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</si>
  <si>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</si>
  <si>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</si>
  <si>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</si>
  <si>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</si>
  <si>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</si>
  <si>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</si>
  <si>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</si>
  <si>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</si>
  <si>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</si>
  <si>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</si>
  <si>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</si>
  <si>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</si>
  <si>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</si>
  <si>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</si>
  <si>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</si>
  <si>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</si>
  <si>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</si>
  <si>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</si>
  <si>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</si>
  <si>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</si>
  <si>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</si>
  <si>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</si>
  <si>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</si>
  <si>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</si>
  <si>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</si>
  <si>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</si>
  <si>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</si>
  <si>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</si>
  <si>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</si>
  <si>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</si>
  <si>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</si>
  <si>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</si>
  <si>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</si>
  <si>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</si>
  <si>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</si>
  <si>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</si>
  <si>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</si>
  <si>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</si>
  <si>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</si>
  <si>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</si>
  <si>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</si>
  <si>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</si>
  <si>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</si>
  <si>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</si>
  <si>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</si>
  <si>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</si>
  <si>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</si>
  <si>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</si>
  <si>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</si>
  <si>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</si>
  <si>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</si>
  <si>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</si>
  <si>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</si>
  <si>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</si>
  <si>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</si>
  <si>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</si>
  <si>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</si>
  <si>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</si>
  <si>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</si>
  <si>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</si>
  <si>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</si>
  <si>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</si>
  <si>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</si>
  <si>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</si>
  <si>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</si>
  <si>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</si>
  <si>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</si>
  <si>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</si>
  <si>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</si>
  <si>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</si>
  <si>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</si>
  <si>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</si>
  <si>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</si>
  <si>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</si>
  <si>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</si>
  <si>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</si>
  <si>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</si>
  <si>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</si>
  <si>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</si>
  <si>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</si>
  <si>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</si>
  <si>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</si>
  <si>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</si>
  <si>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</si>
  <si>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</si>
  <si>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</si>
  <si>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</si>
  <si>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</si>
  <si>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</si>
  <si>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</si>
  <si>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</si>
  <si>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</si>
  <si>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</si>
  <si>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</si>
  <si>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</si>
  <si>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</si>
  <si>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</si>
  <si>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</si>
  <si>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</si>
  <si>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</si>
  <si>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</si>
  <si>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</si>
  <si>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</si>
  <si>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</si>
  <si>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</si>
  <si>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</si>
  <si>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</si>
  <si>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</si>
  <si>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</si>
  <si>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</si>
  <si>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</si>
  <si>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</si>
  <si>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</si>
  <si>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</si>
  <si>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</si>
  <si>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</si>
  <si>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</si>
  <si>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</si>
  <si>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</si>
  <si>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</si>
  <si>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</si>
  <si>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</si>
  <si>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</si>
  <si>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</si>
  <si>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</si>
  <si>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</si>
  <si>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</si>
  <si>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</si>
  <si>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</si>
  <si>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</si>
  <si>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</si>
  <si>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</si>
  <si>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</si>
  <si>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</si>
  <si>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</si>
  <si>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</si>
  <si>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</si>
  <si>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</si>
  <si>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</si>
  <si>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</si>
  <si>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</si>
  <si>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</si>
  <si>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</si>
  <si>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</si>
  <si>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</si>
  <si>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</si>
  <si>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</si>
  <si>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</si>
  <si>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</si>
  <si>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</si>
  <si>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</si>
  <si>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</si>
  <si>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</si>
  <si>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</si>
  <si>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</si>
  <si>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</si>
  <si>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</si>
  <si>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</si>
  <si>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</si>
  <si>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</si>
  <si>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</si>
  <si>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</si>
  <si>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</si>
  <si>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</si>
  <si>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</si>
  <si>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</si>
  <si>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</si>
  <si>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</si>
  <si>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</si>
  <si>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</si>
  <si>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</si>
  <si>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</si>
  <si>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</si>
  <si>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</si>
  <si>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</si>
  <si>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</si>
  <si>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</si>
  <si>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</si>
  <si>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</si>
  <si>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</si>
  <si>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</si>
  <si>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</si>
  <si>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</si>
  <si>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</si>
  <si>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</si>
  <si>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</si>
  <si>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</si>
  <si>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</si>
  <si>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</si>
  <si>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</si>
  <si>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</si>
  <si>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</si>
  <si>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</si>
  <si>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</si>
  <si>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</si>
  <si>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</si>
  <si>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</si>
  <si>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</si>
  <si>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</si>
  <si>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</si>
  <si>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</si>
  <si>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</si>
  <si>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</si>
  <si>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</si>
  <si>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</si>
  <si>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</si>
  <si>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</si>
  <si>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</si>
  <si>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</si>
  <si>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</si>
  <si>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</si>
  <si>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</si>
  <si>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</si>
  <si>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</si>
  <si>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</si>
  <si>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</si>
  <si>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</si>
  <si>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</si>
  <si>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</si>
  <si>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</si>
  <si>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</si>
  <si>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</si>
  <si>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</si>
  <si>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</si>
  <si>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</si>
  <si>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</si>
  <si>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</si>
  <si>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</si>
  <si>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</si>
  <si>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</si>
  <si>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</si>
  <si>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</si>
  <si>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</si>
  <si>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</si>
  <si>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</si>
  <si>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</si>
  <si>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</si>
  <si>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</si>
  <si>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</si>
  <si>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</si>
  <si>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</si>
  <si>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</si>
  <si>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</si>
  <si>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</si>
  <si>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</si>
  <si>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</si>
  <si>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</si>
  <si>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</si>
  <si>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</si>
  <si>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</si>
  <si>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</si>
  <si>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</si>
  <si>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</si>
  <si>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</si>
  <si>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</si>
  <si>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</si>
  <si>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</si>
  <si>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</si>
  <si>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</si>
  <si>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</si>
  <si>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</si>
  <si>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</si>
  <si>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</si>
  <si>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</si>
  <si>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</si>
  <si>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</si>
  <si>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</si>
  <si>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</si>
  <si>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</si>
  <si>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</si>
  <si>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</si>
  <si>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</si>
  <si>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</si>
  <si>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</si>
  <si>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</si>
  <si>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</si>
  <si>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</si>
  <si>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</si>
  <si>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</si>
  <si>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</si>
  <si>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</si>
  <si>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</si>
  <si>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</si>
  <si>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</si>
  <si>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</si>
  <si>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</si>
  <si>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</si>
  <si>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</si>
  <si>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</si>
  <si>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</si>
  <si>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</si>
  <si>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</si>
  <si>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</si>
  <si>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</si>
  <si>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</si>
  <si>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</si>
  <si>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</si>
  <si>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</si>
  <si>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</si>
  <si>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</si>
  <si>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</si>
  <si>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</si>
  <si>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</si>
  <si>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</si>
  <si>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</si>
  <si>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</si>
  <si>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</si>
  <si>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</si>
  <si>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</si>
  <si>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</si>
  <si>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</si>
  <si>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</si>
  <si>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</si>
  <si>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</si>
  <si>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</si>
  <si>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</si>
  <si>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</si>
  <si>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</si>
  <si>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</si>
  <si>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</si>
  <si>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</si>
  <si>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</si>
  <si>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</si>
  <si>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</si>
  <si>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</si>
  <si>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</si>
  <si>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</si>
  <si>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</si>
  <si>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</si>
  <si>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</si>
  <si>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</si>
  <si>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</si>
  <si>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</si>
  <si>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</si>
  <si>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</si>
  <si>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</si>
  <si>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</si>
  <si>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</si>
  <si>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</si>
  <si>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</si>
  <si>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</si>
  <si>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</si>
  <si>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</si>
  <si>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</si>
  <si>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</si>
  <si>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</si>
  <si>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</si>
  <si>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</si>
  <si>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</si>
  <si>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</si>
  <si>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</si>
  <si>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</si>
  <si>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</si>
  <si>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</si>
  <si>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</si>
  <si>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</si>
  <si>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</si>
  <si>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</si>
  <si>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</si>
  <si>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</si>
  <si>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</si>
  <si>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</si>
  <si>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</si>
  <si>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</si>
  <si>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</si>
  <si>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</si>
  <si>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</si>
  <si>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</si>
  <si>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</si>
  <si>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</si>
  <si>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</si>
  <si>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</si>
  <si>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</si>
  <si>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</si>
  <si>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</si>
  <si>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</si>
  <si>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</si>
  <si>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</si>
  <si>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</si>
  <si>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</si>
  <si>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</si>
  <si>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</si>
  <si>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</si>
  <si>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</si>
  <si>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</si>
  <si>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</si>
  <si>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</si>
  <si>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</si>
  <si>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</si>
  <si>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</si>
  <si>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</si>
  <si>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</si>
  <si>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</si>
  <si>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</si>
  <si>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</si>
  <si>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</si>
  <si>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</si>
  <si>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</si>
  <si>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</si>
  <si>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</si>
  <si>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</si>
  <si>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</si>
  <si>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</si>
  <si>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</si>
  <si>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</si>
  <si>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</si>
  <si>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</si>
  <si>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</si>
  <si>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</si>
  <si>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</si>
  <si>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</si>
  <si>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</si>
  <si>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</si>
  <si>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</si>
  <si>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</si>
  <si>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</si>
  <si>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</si>
  <si>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</si>
  <si>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</si>
  <si>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</si>
  <si>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</si>
  <si>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</si>
  <si>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</si>
  <si>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</si>
  <si>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</si>
  <si>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</si>
  <si>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</si>
  <si>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</si>
  <si>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</si>
  <si>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</si>
  <si>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</si>
  <si>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</si>
  <si>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</si>
  <si>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</si>
  <si>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</si>
  <si>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</si>
  <si>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</si>
  <si>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</si>
  <si>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</si>
  <si>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</si>
  <si>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</si>
  <si>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</si>
  <si>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</si>
  <si>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</si>
  <si>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</si>
  <si>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</si>
  <si>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</si>
  <si>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</si>
  <si>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</si>
  <si>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</si>
  <si>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</si>
  <si>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</si>
  <si>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</si>
  <si>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</si>
  <si>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</si>
  <si>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</si>
  <si>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</si>
  <si>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</si>
  <si>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</si>
  <si>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</si>
  <si>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</si>
  <si>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</si>
  <si>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</si>
  <si>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</si>
  <si>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</si>
  <si>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</si>
  <si>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</si>
  <si>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</si>
  <si>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</si>
  <si>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</si>
  <si>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</si>
  <si>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</si>
  <si>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</si>
  <si>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</si>
  <si>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</si>
  <si>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</si>
  <si>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</si>
  <si>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</si>
  <si>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</si>
  <si>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</si>
  <si>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</si>
  <si>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</si>
  <si>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</si>
  <si>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</si>
  <si>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</si>
  <si>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</si>
  <si>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</si>
  <si>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</si>
  <si>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</si>
  <si>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</si>
  <si>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</si>
  <si>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</si>
  <si>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</si>
  <si>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</si>
  <si>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</si>
  <si>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</si>
  <si>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</si>
  <si>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</si>
  <si>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</si>
  <si>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</si>
  <si>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</si>
  <si>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</si>
  <si>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</si>
  <si>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</si>
  <si>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</si>
  <si>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</si>
  <si>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</si>
  <si>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</si>
  <si>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</si>
  <si>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</si>
  <si>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</si>
  <si>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</si>
  <si>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</si>
  <si>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</si>
  <si>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</si>
  <si>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</si>
  <si>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</si>
  <si>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</si>
  <si>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</si>
  <si>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</si>
  <si>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</si>
  <si>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</si>
  <si>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</si>
  <si>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</si>
  <si>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</si>
  <si>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</si>
  <si>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</si>
  <si>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</si>
  <si>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</si>
  <si>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</si>
  <si>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</si>
  <si>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</si>
  <si>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</si>
  <si>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</si>
  <si>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</si>
  <si>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</si>
  <si>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</si>
  <si>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</si>
  <si>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</si>
  <si>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</si>
  <si>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</si>
  <si>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</si>
  <si>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</si>
  <si>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</si>
  <si>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</si>
  <si>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</si>
  <si>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</si>
  <si>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</si>
  <si>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</si>
  <si>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</si>
  <si>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</si>
  <si>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</si>
  <si>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</si>
  <si>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</si>
  <si>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</si>
  <si>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</si>
  <si>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</si>
  <si>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</si>
  <si>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</si>
  <si>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</si>
  <si>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</si>
  <si>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</si>
  <si>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</si>
  <si>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</si>
  <si>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</si>
  <si>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</si>
  <si>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</si>
  <si>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</si>
  <si>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</si>
  <si>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</si>
  <si>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</si>
  <si>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</si>
  <si>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</si>
  <si>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</si>
  <si>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</si>
  <si>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</si>
  <si>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</si>
  <si>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</si>
  <si>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</si>
  <si>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</si>
  <si>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</si>
  <si>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</si>
  <si>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</si>
  <si>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</si>
  <si>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</si>
  <si>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</si>
  <si>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</si>
  <si>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</si>
  <si>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</si>
  <si>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</si>
  <si>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</si>
  <si>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</si>
  <si>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</si>
  <si>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</si>
  <si>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</si>
  <si>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</si>
  <si>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</si>
  <si>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</si>
  <si>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</si>
  <si>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</si>
  <si>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</si>
  <si>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</si>
  <si>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</si>
  <si>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</si>
  <si>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</si>
  <si>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</si>
  <si>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</si>
  <si>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</si>
  <si>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</si>
  <si>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</si>
  <si>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</si>
  <si>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</si>
  <si>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</si>
  <si>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</si>
  <si>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</si>
  <si>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</si>
  <si>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</si>
  <si>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</si>
  <si>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</si>
  <si>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</si>
  <si>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</si>
  <si>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</si>
  <si>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</si>
  <si>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</si>
  <si>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</si>
  <si>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</si>
  <si>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</si>
  <si>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</si>
  <si>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</si>
  <si>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</si>
  <si>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</si>
  <si>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</si>
  <si>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</si>
  <si>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</si>
  <si>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</si>
  <si>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</si>
  <si>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</si>
  <si>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</si>
  <si>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</si>
  <si>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</si>
  <si>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</si>
  <si>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</si>
  <si>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</si>
  <si>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</si>
  <si>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</si>
  <si>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</si>
  <si>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</si>
  <si>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</si>
  <si>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</si>
  <si>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</si>
  <si>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</si>
  <si>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</si>
  <si>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</si>
  <si>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</si>
  <si>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</si>
  <si>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</si>
  <si>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</si>
  <si>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</si>
  <si>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</si>
  <si>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</si>
  <si>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</si>
  <si>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</si>
  <si>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</si>
  <si>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</si>
  <si>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</si>
  <si>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</si>
  <si>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</si>
  <si>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</si>
  <si>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</si>
  <si>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</si>
  <si>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</si>
  <si>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</si>
  <si>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</si>
  <si>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</si>
  <si>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</si>
  <si>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</si>
  <si>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</si>
  <si>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</si>
  <si>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</si>
  <si>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</si>
  <si>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</si>
  <si>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</si>
  <si>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</si>
  <si>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</si>
  <si>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</si>
  <si>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</si>
  <si>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</si>
  <si>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</si>
  <si>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</si>
  <si>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</si>
  <si>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</si>
  <si>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</si>
  <si>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</si>
  <si>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</si>
  <si>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</si>
  <si>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</si>
  <si>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</si>
  <si>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</si>
  <si>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</si>
  <si>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</si>
  <si>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</si>
  <si>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</si>
  <si>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</si>
  <si>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</si>
  <si>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</si>
  <si>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</si>
  <si>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</si>
  <si>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</si>
  <si>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</si>
  <si>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</si>
  <si>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</si>
  <si>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</si>
  <si>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</si>
  <si>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</si>
  <si>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</si>
  <si>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</si>
  <si>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</si>
  <si>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</si>
  <si>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</si>
  <si>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</si>
  <si>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</si>
  <si>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</si>
  <si>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</si>
  <si>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</si>
  <si>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</si>
  <si>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</si>
  <si>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</si>
  <si>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</si>
  <si>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</si>
  <si>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</si>
  <si>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</si>
  <si>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</si>
  <si>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</si>
  <si>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</si>
  <si>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</si>
  <si>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</si>
  <si>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</si>
  <si>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</si>
  <si>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</si>
  <si>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</si>
  <si>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</si>
  <si>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</si>
  <si>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</si>
  <si>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</si>
  <si>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</si>
  <si>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</si>
  <si>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</si>
  <si>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</si>
  <si>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</si>
  <si>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</si>
  <si>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</si>
  <si>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</si>
  <si>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</si>
  <si>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</si>
  <si>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</si>
  <si>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</si>
  <si>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</si>
  <si>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</si>
  <si>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</si>
  <si>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</si>
  <si>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</si>
  <si>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</si>
  <si>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</si>
  <si>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</si>
  <si>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</si>
  <si>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</si>
  <si>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</si>
  <si>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</si>
  <si>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</si>
  <si>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</si>
  <si>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</si>
  <si>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</si>
  <si>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</si>
  <si>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</si>
  <si>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</si>
  <si>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</si>
  <si>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</si>
  <si>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</si>
  <si>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</si>
  <si>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</si>
  <si>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</si>
  <si>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</si>
  <si>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</si>
  <si>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</si>
  <si>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</si>
  <si>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</si>
  <si>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</si>
  <si>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</si>
  <si>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</si>
  <si>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</si>
  <si>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</si>
  <si>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</si>
  <si>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</si>
  <si>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</si>
  <si>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</si>
  <si>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</si>
  <si>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</si>
  <si>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</si>
  <si>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</si>
  <si>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</si>
  <si>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</si>
  <si>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</si>
  <si>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</si>
  <si>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</si>
  <si>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</si>
  <si>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</si>
  <si>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</si>
  <si>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</si>
  <si>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</si>
  <si>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</si>
  <si>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</si>
  <si>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</si>
  <si>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</si>
  <si>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</si>
  <si>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</si>
  <si>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</si>
  <si>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</si>
  <si>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</si>
  <si>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</si>
  <si>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</si>
  <si>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</si>
  <si>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</si>
  <si>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</si>
  <si>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</si>
  <si>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</si>
  <si>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</si>
  <si>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</si>
  <si>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</si>
  <si>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</si>
  <si>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</si>
  <si>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</si>
  <si>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</si>
  <si>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</si>
  <si>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</si>
  <si>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</si>
  <si>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</si>
  <si>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</si>
  <si>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</si>
  <si>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</si>
  <si>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</si>
  <si>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</si>
  <si>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</si>
  <si>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</si>
  <si>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</si>
  <si>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</si>
  <si>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</si>
  <si>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</si>
  <si>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</si>
  <si>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</si>
  <si>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</si>
  <si>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</si>
  <si>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</si>
  <si>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</si>
  <si>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</si>
  <si>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</si>
  <si>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</si>
  <si>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</si>
  <si>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</si>
  <si>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</si>
  <si>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</si>
  <si>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</si>
  <si>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</si>
  <si>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</si>
  <si>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</si>
  <si>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</si>
  <si>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</si>
  <si>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</si>
  <si>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</si>
  <si>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</si>
  <si>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</si>
  <si>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</si>
  <si>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</si>
  <si>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</si>
  <si>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</si>
  <si>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</si>
  <si>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</si>
  <si>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</si>
  <si>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</si>
  <si>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</si>
  <si>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</si>
  <si>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</si>
  <si>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</si>
  <si>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</si>
  <si>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</si>
  <si>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</si>
  <si>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</si>
  <si>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</si>
  <si>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</si>
  <si>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</si>
  <si>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</si>
  <si>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</si>
  <si>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</si>
  <si>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</si>
  <si>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</si>
  <si>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</si>
  <si>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</si>
  <si>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</si>
  <si>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</si>
  <si>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</si>
  <si>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</si>
  <si>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</si>
  <si>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</si>
  <si>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</si>
  <si>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</si>
  <si>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</si>
  <si>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</si>
  <si>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</si>
  <si>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</si>
  <si>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</si>
  <si>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</si>
  <si>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</si>
  <si>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</si>
  <si>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</si>
  <si>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</si>
  <si>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</si>
  <si>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</si>
  <si>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</si>
  <si>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</si>
  <si>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</si>
  <si>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</si>
  <si>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</si>
  <si>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</si>
  <si>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</si>
  <si>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</si>
  <si>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</si>
  <si>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</si>
  <si>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</si>
  <si>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</si>
  <si>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</si>
  <si>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</si>
  <si>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</si>
  <si>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</si>
  <si>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</si>
  <si>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</si>
  <si>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</si>
  <si>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</si>
  <si>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</si>
  <si>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</si>
  <si>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</si>
  <si>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</si>
  <si>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</si>
  <si>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</si>
  <si>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</si>
  <si>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</si>
  <si>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</si>
  <si>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</si>
  <si>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</si>
  <si>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</si>
  <si>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</si>
  <si>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</si>
  <si>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</si>
  <si>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</si>
  <si>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</si>
  <si>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</si>
  <si>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</si>
  <si>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</si>
  <si>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</si>
  <si>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</si>
  <si>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</si>
  <si>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</si>
  <si>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</si>
  <si>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</si>
  <si>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</si>
  <si>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</si>
  <si>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</si>
  <si>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</si>
  <si>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</si>
  <si>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</si>
  <si>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</si>
  <si>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</si>
  <si>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</si>
  <si>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</si>
  <si>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</si>
  <si>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</si>
  <si>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</si>
  <si>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</si>
  <si>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</si>
  <si>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</si>
  <si>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</si>
  <si>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</si>
  <si>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</si>
  <si>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</si>
  <si>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</si>
  <si>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</si>
  <si>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</si>
  <si>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</si>
  <si>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</si>
  <si>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</si>
  <si>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</si>
  <si>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</si>
  <si>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</si>
  <si>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</si>
  <si>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</si>
  <si>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</si>
  <si>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</si>
  <si>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</si>
  <si>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</si>
  <si>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</si>
  <si>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</si>
  <si>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</si>
  <si>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</si>
  <si>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</si>
  <si>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</si>
  <si>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</si>
  <si>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</si>
  <si>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</si>
  <si>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</si>
  <si>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</si>
  <si>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</si>
  <si>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</si>
  <si>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</si>
  <si>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</si>
  <si>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</si>
  <si>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</si>
  <si>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</si>
  <si>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</si>
  <si>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</si>
  <si>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</si>
  <si>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</si>
  <si>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</si>
  <si>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</si>
  <si>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</si>
  <si>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</si>
  <si>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</si>
  <si>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</si>
  <si>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</si>
  <si>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</si>
  <si>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</si>
  <si>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</si>
  <si>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</si>
  <si>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</si>
  <si>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</si>
  <si>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</si>
  <si>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</si>
  <si>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</si>
  <si>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</si>
  <si>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</si>
  <si>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</si>
  <si>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</si>
  <si>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</si>
  <si>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</si>
  <si>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</si>
  <si>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</si>
  <si>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</si>
  <si>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</si>
  <si>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</si>
  <si>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</si>
  <si>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</si>
  <si>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</si>
  <si>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</si>
  <si>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</si>
  <si>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</si>
  <si>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</si>
  <si>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</si>
  <si>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</si>
  <si>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</si>
  <si>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</si>
  <si>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</si>
  <si>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</si>
  <si>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</si>
  <si>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</si>
  <si>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</si>
  <si>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</si>
  <si>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</si>
  <si>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</si>
  <si>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</si>
  <si>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</si>
  <si>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</si>
  <si>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</si>
  <si>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</si>
  <si>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</si>
  <si>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</si>
  <si>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</si>
  <si>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</si>
  <si>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</si>
  <si>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</si>
  <si>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</si>
  <si>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</si>
  <si>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</si>
  <si>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</si>
  <si>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</si>
  <si>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</si>
  <si>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</si>
  <si>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</si>
  <si>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</si>
  <si>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</si>
  <si>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</si>
  <si>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</si>
  <si>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</si>
  <si>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</si>
  <si>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</si>
  <si>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</si>
  <si>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</si>
  <si>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</si>
  <si>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</si>
  <si>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</si>
  <si>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</si>
  <si>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</si>
  <si>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</si>
  <si>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</si>
  <si>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</si>
  <si>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</si>
  <si>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</si>
  <si>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</si>
  <si>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</si>
  <si>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</si>
  <si>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</si>
  <si>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</si>
  <si>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</si>
  <si>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</si>
  <si>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</si>
  <si>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</si>
  <si>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</si>
  <si>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</si>
  <si>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</si>
  <si>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</si>
  <si>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</si>
  <si>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</si>
  <si>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</si>
  <si>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</si>
  <si>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</si>
  <si>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</si>
  <si>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</si>
  <si>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</si>
  <si>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</si>
  <si>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</si>
  <si>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</si>
  <si>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</si>
  <si>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</si>
  <si>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</si>
  <si>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</si>
  <si>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</si>
  <si>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</si>
  <si>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</si>
  <si>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</si>
  <si>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</si>
  <si>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</si>
  <si>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</si>
  <si>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</si>
  <si>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</si>
  <si>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</si>
  <si>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</si>
  <si>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</si>
  <si>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</si>
  <si>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</si>
  <si>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</si>
  <si>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</si>
  <si>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</si>
  <si>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</si>
  <si>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</si>
  <si>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</si>
  <si>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</si>
  <si>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</si>
  <si>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</si>
  <si>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</si>
  <si>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</si>
  <si>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</si>
  <si>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</si>
  <si>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</si>
  <si>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</si>
  <si>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</si>
  <si>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</si>
  <si>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</si>
  <si>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</si>
  <si>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</si>
  <si>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</si>
  <si>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</si>
  <si>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</si>
  <si>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</si>
  <si>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</si>
  <si>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</si>
  <si>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</si>
  <si>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</si>
  <si>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</si>
  <si>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</si>
  <si>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</si>
  <si>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</si>
  <si>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</si>
  <si>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</si>
  <si>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</si>
  <si>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</si>
  <si>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</si>
  <si>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</si>
  <si>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</si>
  <si>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</si>
  <si>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</si>
  <si>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</si>
  <si>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</si>
  <si>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</si>
  <si>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</si>
  <si>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</si>
  <si>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</si>
  <si>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</si>
  <si>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</si>
  <si>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</si>
  <si>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</si>
  <si>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</si>
  <si>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</si>
  <si>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</si>
  <si>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</si>
  <si>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</si>
  <si>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</si>
  <si>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</si>
  <si>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</si>
  <si>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</si>
  <si>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</si>
  <si>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</si>
  <si>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</si>
  <si>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</si>
  <si>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</si>
  <si>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</si>
  <si>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</si>
  <si>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</si>
  <si>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</si>
  <si>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</si>
  <si>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</si>
  <si>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</si>
  <si>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</si>
  <si>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</si>
  <si>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</si>
  <si>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</si>
  <si>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</si>
  <si>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</si>
  <si>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</si>
  <si>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</si>
  <si>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</si>
  <si>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</si>
  <si>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</si>
  <si>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</si>
  <si>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</si>
  <si>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</si>
  <si>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</si>
  <si>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</si>
  <si>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</si>
  <si>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</si>
  <si>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</si>
  <si>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</si>
  <si>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</si>
  <si>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</si>
  <si>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</si>
  <si>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</si>
  <si>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</si>
  <si>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</si>
  <si>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</si>
  <si>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</si>
  <si>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</si>
  <si>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</si>
  <si>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</si>
  <si>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</si>
  <si>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</si>
  <si>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</si>
  <si>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</si>
  <si>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</si>
  <si>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</si>
  <si>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</si>
  <si>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</si>
  <si>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</si>
  <si>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</si>
  <si>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</si>
  <si>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</si>
  <si>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</si>
  <si>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</si>
  <si>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</si>
  <si>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</si>
  <si>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</si>
  <si>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</si>
  <si>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</si>
  <si>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</si>
  <si>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</si>
  <si>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</si>
  <si>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</si>
  <si>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</si>
  <si>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</si>
  <si>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</si>
  <si>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</si>
  <si>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</si>
  <si>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</si>
  <si>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</si>
  <si>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</si>
  <si>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</si>
  <si>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</si>
  <si>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</si>
  <si>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</si>
  <si>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</si>
  <si>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</si>
  <si>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</si>
  <si>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</si>
  <si>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</si>
  <si>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</si>
  <si>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</si>
  <si>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</si>
  <si>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</si>
  <si>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</si>
  <si>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</si>
  <si>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</si>
  <si>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</si>
  <si>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</si>
  <si>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</si>
  <si>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</si>
  <si>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</si>
  <si>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</si>
  <si>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</si>
  <si>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</si>
  <si>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</si>
  <si>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</si>
  <si>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</si>
  <si>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</si>
  <si>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</si>
  <si>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</si>
  <si>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</si>
  <si>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</si>
  <si>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</si>
  <si>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</si>
  <si>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</si>
  <si>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</si>
  <si>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</si>
  <si>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</si>
  <si>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</si>
  <si>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</si>
  <si>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</si>
  <si>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</si>
  <si>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</si>
  <si>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</si>
  <si>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</si>
  <si>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</si>
  <si>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</si>
  <si>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</si>
  <si>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</si>
  <si>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</si>
  <si>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</si>
  <si>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</si>
  <si>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</si>
  <si>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</si>
  <si>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</si>
  <si>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</si>
  <si>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</si>
  <si>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</si>
  <si>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</si>
  <si>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</si>
  <si>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</si>
  <si>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</si>
  <si>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</si>
  <si>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</si>
  <si>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</si>
  <si>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</si>
  <si>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</si>
  <si>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</si>
  <si>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</si>
  <si>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</si>
  <si>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</si>
  <si>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</si>
  <si>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</si>
  <si>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</si>
  <si>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</si>
  <si>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</si>
  <si>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</si>
  <si>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</si>
  <si>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</si>
  <si>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</si>
  <si>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</si>
  <si>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</si>
  <si>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</si>
  <si>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</si>
  <si>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</si>
  <si>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</si>
  <si>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</si>
  <si>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</si>
  <si>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</si>
  <si>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</si>
  <si>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</si>
  <si>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</si>
  <si>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</si>
  <si>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</si>
  <si>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</si>
  <si>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</si>
  <si>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</si>
  <si>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</si>
  <si>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</si>
  <si>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</si>
  <si>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</si>
  <si>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</si>
  <si>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</si>
  <si>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</si>
  <si>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</si>
  <si>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</si>
  <si>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</si>
  <si>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</si>
  <si>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</si>
  <si>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</si>
  <si>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</si>
  <si>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</si>
  <si>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</si>
  <si>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</si>
  <si>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</si>
  <si>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</si>
  <si>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</si>
  <si>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</si>
  <si>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</si>
  <si>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</si>
  <si>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</si>
  <si>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</si>
  <si>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</si>
  <si>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</si>
  <si>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</si>
  <si>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</si>
  <si>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</si>
  <si>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</si>
  <si>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</si>
  <si>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</si>
  <si>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</si>
  <si>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</si>
  <si>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</si>
  <si>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</si>
  <si>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</si>
  <si>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</si>
  <si>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</si>
  <si>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</si>
  <si>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</si>
  <si>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</si>
  <si>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</si>
  <si>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</si>
  <si>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</si>
  <si>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</si>
  <si>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</si>
  <si>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</si>
  <si>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</si>
  <si>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</si>
  <si>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</si>
  <si>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</si>
  <si>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</si>
  <si>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</si>
  <si>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</si>
  <si>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</si>
  <si>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</si>
  <si>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</si>
  <si>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</si>
  <si>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</si>
  <si>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</si>
  <si>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</si>
  <si>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</si>
  <si>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</si>
  <si>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</si>
  <si>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</si>
  <si>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</si>
  <si>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</si>
  <si>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</si>
  <si>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</si>
  <si>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</si>
  <si>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</si>
  <si>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</si>
  <si>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</si>
  <si>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</si>
  <si>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</si>
  <si>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</si>
  <si>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</si>
  <si>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</si>
  <si>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</si>
  <si>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</si>
  <si>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</si>
  <si>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</si>
  <si>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</si>
  <si>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</si>
  <si>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</si>
  <si>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</si>
  <si>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</si>
  <si>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</si>
  <si>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</si>
  <si>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</si>
  <si>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</si>
  <si>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</si>
  <si>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</si>
  <si>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</si>
  <si>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</si>
  <si>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</si>
  <si>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</si>
  <si>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</si>
  <si>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</si>
  <si>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</si>
  <si>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</si>
  <si>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</si>
  <si>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</si>
  <si>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</si>
  <si>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</si>
  <si>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</si>
  <si>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</si>
  <si>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</si>
  <si>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</si>
  <si>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</si>
  <si>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</si>
  <si>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</si>
  <si>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</si>
  <si>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</si>
  <si>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</si>
  <si>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</si>
  <si>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</si>
  <si>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</si>
  <si>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</si>
  <si>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</si>
  <si>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</si>
  <si>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</si>
  <si>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</si>
  <si>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</si>
  <si>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</si>
  <si>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</si>
  <si>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</si>
  <si>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</si>
  <si>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</si>
  <si>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</si>
  <si>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</si>
  <si>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</si>
  <si>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</si>
  <si>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</si>
  <si>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</si>
  <si>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</si>
  <si>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</si>
  <si>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</si>
  <si>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</si>
  <si>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</si>
  <si>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</si>
  <si>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</si>
  <si>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</si>
  <si>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</si>
  <si>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</si>
  <si>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</si>
  <si>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</si>
  <si>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</si>
  <si>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</si>
  <si>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</si>
  <si>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</si>
  <si>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</si>
  <si>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</si>
  <si>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</si>
  <si>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</si>
  <si>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</si>
  <si>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</si>
  <si>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</si>
  <si>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</si>
  <si>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</si>
  <si>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</si>
  <si>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</si>
  <si>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</si>
  <si>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</si>
  <si>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</si>
  <si>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</si>
  <si>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</si>
  <si>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</si>
  <si>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</si>
  <si>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</si>
  <si>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</si>
  <si>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</si>
  <si>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</si>
  <si>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</si>
  <si>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</si>
  <si>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</si>
  <si>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</si>
  <si>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</si>
  <si>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</si>
  <si>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</si>
  <si>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</si>
  <si>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</si>
  <si>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</si>
  <si>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</si>
  <si>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</si>
  <si>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</si>
  <si>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</si>
  <si>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</si>
  <si>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</si>
  <si>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</si>
  <si>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</si>
  <si>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</si>
  <si>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</si>
  <si>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</si>
  <si>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</si>
  <si>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</si>
  <si>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</si>
  <si>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</si>
  <si>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</si>
  <si>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</si>
  <si>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</si>
  <si>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</si>
  <si>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</si>
  <si>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</si>
  <si>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</si>
  <si>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</si>
  <si>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</si>
  <si>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</si>
  <si>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</si>
  <si>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</si>
  <si>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</si>
  <si>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</si>
  <si>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</si>
  <si>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</si>
  <si>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</si>
  <si>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</si>
  <si>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</si>
  <si>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</si>
  <si>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</si>
  <si>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</si>
  <si>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</si>
  <si>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</si>
  <si>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</si>
  <si>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</si>
  <si>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</si>
  <si>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</si>
  <si>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</si>
  <si>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</si>
  <si>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</si>
  <si>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</si>
  <si>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</si>
  <si>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</si>
  <si>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</si>
  <si>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</si>
  <si>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</si>
  <si>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</si>
  <si>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</si>
  <si>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</si>
  <si>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</si>
  <si>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</si>
  <si>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</si>
  <si>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</si>
  <si>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</si>
  <si>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</si>
  <si>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</si>
  <si>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</si>
  <si>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</si>
  <si>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</si>
  <si>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</si>
  <si>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</si>
  <si>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</si>
  <si>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</si>
  <si>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</si>
  <si>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</si>
  <si>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</si>
  <si>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</si>
  <si>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</si>
  <si>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</si>
  <si>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</si>
  <si>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</si>
  <si>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</si>
  <si>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</si>
  <si>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</si>
  <si>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</si>
  <si>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</si>
  <si>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</si>
  <si>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</si>
  <si>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</si>
  <si>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</si>
  <si>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</si>
  <si>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</si>
  <si>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</si>
  <si>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</si>
  <si>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</si>
  <si>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</si>
  <si>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</si>
  <si>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</si>
  <si>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</si>
  <si>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</si>
  <si>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</si>
  <si>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</si>
  <si>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</si>
  <si>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</si>
  <si>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</si>
  <si>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</si>
  <si>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</si>
  <si>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</si>
  <si>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</si>
  <si>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</si>
  <si>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</si>
  <si>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</si>
  <si>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</si>
  <si>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</si>
  <si>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</si>
  <si>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</si>
  <si>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</si>
  <si>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</si>
  <si>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</si>
  <si>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</si>
  <si>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</si>
  <si>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</si>
  <si>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</si>
  <si>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</si>
  <si>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</si>
  <si>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</si>
  <si>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</si>
  <si>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</si>
  <si>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</si>
  <si>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</si>
  <si>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</si>
  <si>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</si>
  <si>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</si>
  <si>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</si>
  <si>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</si>
  <si>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</si>
  <si>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</si>
  <si>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</si>
  <si>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</si>
  <si>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</si>
  <si>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</si>
  <si>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</si>
  <si>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</si>
  <si>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</si>
  <si>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</si>
  <si>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</si>
  <si>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</si>
  <si>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</si>
  <si>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</si>
  <si>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</si>
  <si>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</si>
  <si>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</si>
  <si>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</si>
  <si>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</si>
  <si>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</si>
  <si>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</si>
  <si>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</si>
  <si>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</si>
  <si>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</si>
  <si>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</si>
  <si>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</si>
  <si>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</si>
  <si>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</si>
  <si>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</si>
  <si>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</si>
  <si>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</si>
  <si>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</si>
  <si>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</si>
  <si>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</si>
  <si>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</si>
  <si>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</si>
  <si>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</si>
  <si>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</si>
  <si>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</si>
  <si>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</si>
  <si>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</si>
  <si>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</si>
  <si>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</si>
  <si>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</si>
  <si>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</si>
  <si>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</si>
  <si>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</si>
  <si>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</si>
  <si>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</si>
  <si>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</si>
  <si>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</si>
  <si>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</si>
  <si>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</si>
  <si>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</si>
  <si>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</si>
  <si>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</si>
  <si>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</si>
  <si>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</si>
  <si>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</si>
  <si>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</si>
  <si>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</si>
  <si>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</si>
  <si>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</si>
  <si>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</si>
  <si>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</si>
  <si>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</si>
  <si>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</si>
  <si>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</si>
  <si>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</si>
  <si>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</si>
  <si>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</si>
  <si>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</si>
  <si>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</si>
  <si>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</si>
  <si>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</si>
  <si>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</si>
  <si>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</si>
  <si>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</si>
  <si>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</si>
  <si>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</si>
  <si>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</si>
  <si>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</si>
  <si>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</si>
  <si>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</si>
  <si>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</si>
  <si>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</si>
  <si>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</si>
  <si>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</si>
  <si>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</si>
  <si>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</si>
  <si>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</si>
  <si>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</si>
  <si>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</si>
  <si>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</si>
  <si>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</si>
  <si>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</si>
  <si>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</si>
  <si>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</si>
  <si>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</si>
  <si>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</si>
  <si>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</si>
  <si>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</si>
  <si>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</si>
  <si>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</si>
  <si>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</si>
  <si>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</si>
  <si>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</si>
  <si>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</si>
  <si>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</si>
  <si>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</si>
  <si>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</si>
  <si>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</si>
  <si>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</si>
  <si>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</si>
  <si>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</si>
  <si>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</si>
  <si>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</si>
  <si>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</si>
  <si>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</si>
  <si>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</si>
  <si>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</si>
  <si>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</si>
  <si>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</si>
  <si>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</si>
  <si>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</si>
  <si>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</si>
  <si>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</si>
  <si>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</si>
  <si>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</si>
  <si>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</si>
  <si>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</si>
  <si>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</si>
  <si>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</si>
  <si>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</si>
  <si>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</si>
  <si>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</si>
  <si>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</si>
  <si>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</si>
  <si>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</si>
  <si>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</si>
  <si>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</si>
  <si>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</si>
  <si>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</si>
  <si>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</si>
  <si>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</si>
  <si>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</si>
  <si>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</si>
  <si>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</si>
  <si>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</si>
  <si>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</si>
  <si>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</si>
  <si>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</si>
  <si>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</si>
  <si>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</si>
  <si>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</si>
  <si>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</si>
  <si>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</si>
  <si>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</si>
  <si>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</si>
  <si>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</si>
  <si>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</si>
  <si>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</si>
  <si>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</si>
  <si>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</si>
  <si>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</si>
  <si>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</si>
  <si>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</si>
  <si>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</si>
  <si>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</si>
  <si>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</si>
  <si>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</si>
  <si>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</si>
  <si>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</si>
  <si>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</si>
  <si>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</si>
  <si>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</si>
  <si>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</si>
  <si>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</si>
  <si>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</si>
  <si>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</si>
  <si>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</si>
  <si>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</si>
  <si>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</si>
  <si>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</si>
  <si>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</si>
  <si>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</si>
  <si>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</si>
  <si>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</si>
  <si>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</si>
  <si>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</si>
  <si>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</si>
  <si>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</si>
  <si>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</si>
  <si>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</si>
  <si>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</si>
  <si>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</si>
  <si>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</si>
  <si>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</si>
  <si>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</si>
  <si>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</si>
  <si>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</si>
  <si>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</si>
  <si>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</si>
  <si>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</si>
  <si>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</si>
  <si>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</si>
  <si>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</si>
  <si>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</si>
  <si>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</si>
  <si>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</si>
  <si>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</si>
  <si>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</si>
  <si>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</si>
  <si>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</si>
  <si>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</si>
  <si>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</si>
  <si>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</si>
  <si>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</si>
  <si>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</si>
  <si>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</si>
  <si>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</si>
  <si>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</si>
  <si>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</si>
  <si>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</si>
  <si>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</si>
  <si>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</si>
  <si>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</si>
  <si>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</si>
  <si>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</si>
  <si>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</si>
  <si>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</si>
  <si>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</si>
  <si>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</si>
  <si>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</si>
  <si>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</si>
  <si>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</si>
  <si>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</si>
  <si>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</si>
  <si>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</si>
  <si>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</si>
  <si>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</si>
  <si>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</si>
  <si>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</si>
  <si>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</si>
  <si>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</si>
  <si>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</si>
  <si>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</si>
  <si>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</si>
  <si>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</si>
  <si>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</si>
  <si>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</si>
  <si>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</si>
  <si>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</si>
  <si>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</si>
  <si>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</si>
  <si>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</si>
  <si>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</si>
  <si>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</si>
  <si>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</si>
  <si>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</si>
  <si>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</si>
  <si>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</si>
  <si>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</si>
  <si>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</si>
  <si>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</si>
  <si>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</si>
  <si>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</si>
  <si>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</si>
  <si>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</si>
  <si>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</si>
  <si>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</si>
  <si>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</si>
  <si>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</si>
  <si>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</si>
  <si>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</si>
  <si>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</si>
  <si>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</si>
  <si>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</si>
  <si>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</si>
  <si>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</si>
  <si>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</si>
  <si>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</si>
  <si>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</si>
  <si>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</si>
  <si>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</si>
  <si>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</si>
  <si>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</si>
  <si>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</si>
  <si>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</si>
  <si>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</si>
  <si>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</si>
  <si>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</si>
  <si>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</si>
  <si>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</si>
  <si>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</si>
  <si>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</si>
  <si>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</si>
  <si>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</si>
  <si>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</si>
  <si>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</si>
  <si>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</si>
  <si>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</si>
  <si>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</si>
  <si>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</si>
  <si>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</si>
  <si>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</si>
  <si>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</si>
  <si>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</si>
  <si>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</si>
  <si>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</si>
  <si>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</si>
  <si>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</si>
  <si>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</si>
  <si>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</si>
  <si>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</si>
  <si>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</si>
  <si>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</si>
  <si>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</si>
  <si>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</si>
  <si>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</si>
  <si>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</si>
  <si>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</si>
  <si>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</si>
  <si>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</si>
  <si>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</si>
  <si>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</si>
  <si>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</si>
  <si>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</si>
  <si>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</si>
  <si>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</si>
  <si>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</si>
  <si>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</si>
  <si>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</si>
  <si>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</si>
  <si>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</si>
  <si>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</si>
  <si>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</si>
  <si>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</si>
  <si>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</si>
  <si>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</si>
  <si>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</si>
  <si>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</si>
  <si>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</si>
  <si>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</si>
  <si>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</si>
  <si>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</si>
  <si>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</si>
  <si>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</si>
  <si>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</si>
  <si>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</si>
  <si>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</si>
  <si>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</si>
  <si>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</si>
  <si>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</si>
  <si>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</si>
  <si>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</si>
  <si>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</si>
  <si>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</si>
  <si>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</si>
  <si>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</si>
  <si>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</si>
  <si>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</si>
  <si>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</si>
  <si>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</si>
  <si>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</si>
  <si>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</si>
  <si>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</si>
  <si>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</si>
  <si>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</si>
  <si>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</si>
  <si>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</si>
  <si>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</si>
  <si>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</si>
  <si>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</si>
  <si>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</si>
  <si>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</si>
  <si>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</si>
  <si>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</si>
  <si>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</si>
  <si>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</si>
  <si>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</si>
  <si>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</si>
  <si>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</si>
  <si>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</si>
  <si>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</si>
  <si>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</si>
  <si>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</si>
  <si>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</si>
  <si>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</si>
  <si>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</si>
  <si>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</si>
  <si>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</si>
  <si>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</si>
  <si>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</si>
  <si>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</si>
  <si>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</si>
  <si>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</si>
  <si>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</si>
  <si>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</si>
  <si>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</si>
  <si>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</si>
  <si>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</si>
  <si>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</si>
  <si>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</si>
  <si>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</si>
  <si>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</si>
  <si>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</si>
  <si>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</si>
  <si>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</si>
  <si>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</si>
  <si>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</si>
  <si>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</si>
  <si>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</si>
  <si>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</si>
  <si>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</si>
  <si>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</si>
  <si>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</si>
  <si>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</si>
  <si>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</si>
  <si>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</si>
  <si>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</si>
  <si>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</si>
  <si>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</si>
  <si>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</si>
  <si>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</si>
  <si>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</si>
  <si>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</si>
  <si>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</si>
  <si>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</si>
  <si>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</si>
  <si>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</si>
  <si>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</si>
  <si>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</si>
  <si>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</si>
  <si>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</si>
  <si>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</si>
  <si>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</si>
  <si>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</si>
  <si>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</si>
  <si>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</si>
  <si>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</si>
  <si>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</si>
  <si>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</si>
  <si>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</si>
  <si>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</si>
  <si>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</si>
  <si>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</si>
  <si>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</si>
  <si>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</si>
  <si>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</si>
  <si>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</si>
  <si>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</si>
  <si>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</si>
  <si>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</si>
  <si>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</si>
  <si>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</si>
  <si>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</si>
  <si>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</si>
  <si>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</si>
  <si>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</si>
  <si>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</si>
  <si>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</si>
  <si>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</si>
  <si>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</si>
  <si>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</si>
  <si>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</si>
  <si>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</si>
  <si>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</si>
  <si>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</si>
  <si>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</si>
  <si>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</si>
  <si>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</si>
  <si>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</si>
  <si>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</si>
  <si>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</si>
  <si>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</si>
  <si>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</si>
  <si>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</si>
  <si>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</si>
  <si>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</si>
  <si>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</si>
  <si>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</si>
  <si>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</si>
  <si>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</si>
  <si>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</si>
  <si>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</si>
  <si>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</si>
  <si>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</si>
  <si>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</si>
  <si>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</si>
  <si>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</si>
  <si>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</si>
  <si>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</si>
  <si>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</si>
  <si>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</si>
  <si>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</si>
  <si>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</si>
  <si>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</si>
  <si>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</si>
  <si>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</si>
  <si>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</si>
  <si>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</si>
  <si>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</si>
  <si>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</si>
  <si>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</si>
  <si>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</si>
  <si>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</si>
  <si>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</si>
  <si>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</si>
  <si>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</si>
  <si>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</si>
  <si>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</si>
  <si>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</si>
  <si>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</si>
  <si>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</si>
  <si>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</si>
  <si>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</si>
  <si>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</si>
  <si>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</si>
  <si>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</si>
  <si>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</si>
  <si>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</si>
  <si>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</si>
  <si>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</si>
  <si>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</si>
  <si>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</si>
  <si>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</si>
  <si>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</si>
  <si>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</si>
  <si>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</si>
  <si>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</si>
  <si>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</si>
  <si>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</si>
  <si>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</si>
  <si>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</si>
  <si>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</si>
  <si>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</si>
  <si>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</si>
  <si>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</si>
  <si>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</si>
  <si>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</si>
  <si>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</si>
  <si>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</si>
  <si>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</si>
  <si>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</si>
  <si>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</si>
  <si>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</si>
  <si>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</si>
  <si>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</si>
  <si>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</si>
  <si>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</si>
  <si>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</si>
  <si>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</si>
  <si>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</si>
  <si>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</si>
  <si>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</si>
  <si>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</si>
  <si>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</si>
  <si>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</si>
  <si>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</si>
  <si>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</si>
  <si>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</si>
  <si>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</si>
  <si>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</si>
  <si>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</si>
  <si>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</si>
  <si>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</si>
  <si>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</si>
  <si>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</si>
  <si>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</si>
  <si>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</si>
  <si>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</si>
  <si>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</si>
  <si>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</si>
  <si>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</si>
  <si>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</si>
  <si>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</si>
  <si>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</si>
  <si>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</si>
  <si>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</si>
  <si>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</si>
  <si>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</si>
  <si>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</si>
  <si>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</si>
  <si>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</si>
  <si>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</si>
  <si>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</si>
  <si>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</si>
  <si>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</si>
  <si>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</si>
  <si>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</si>
  <si>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</si>
  <si>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</si>
  <si>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</si>
  <si>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</si>
  <si>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</si>
  <si>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</si>
  <si>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</si>
  <si>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</si>
  <si>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</si>
  <si>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</si>
  <si>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</si>
  <si>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</si>
  <si>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</si>
  <si>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</si>
  <si>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</si>
  <si>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</si>
  <si>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</si>
  <si>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</si>
  <si>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</si>
  <si>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</si>
  <si>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</si>
  <si>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</si>
  <si>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</si>
  <si>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</si>
  <si>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</si>
  <si>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</si>
  <si>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</si>
  <si>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</si>
  <si>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</si>
  <si>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</si>
  <si>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</si>
  <si>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</si>
  <si>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</si>
  <si>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</si>
  <si>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</si>
  <si>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</si>
  <si>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</si>
  <si>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</si>
  <si>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</si>
  <si>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</si>
  <si>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</si>
  <si>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</si>
  <si>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</si>
  <si>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</si>
  <si>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</si>
  <si>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</si>
  <si>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</si>
  <si>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</si>
  <si>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</si>
  <si>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</si>
  <si>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</si>
  <si>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</si>
  <si>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</si>
  <si>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</si>
  <si>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</si>
  <si>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</si>
  <si>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</si>
  <si>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</si>
  <si>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</si>
  <si>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</si>
  <si>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</si>
  <si>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</si>
  <si>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</si>
  <si>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</si>
  <si>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</si>
  <si>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</si>
  <si>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</si>
  <si>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</si>
  <si>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</si>
  <si>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</si>
  <si>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</si>
  <si>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</si>
  <si>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</si>
  <si>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</si>
  <si>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</si>
  <si>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</si>
  <si>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</si>
  <si>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</si>
  <si>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</si>
  <si>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</si>
  <si>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</si>
  <si>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</si>
  <si>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</si>
  <si>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</si>
  <si>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</si>
  <si>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</si>
  <si>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</si>
  <si>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</si>
  <si>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</si>
  <si>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</si>
  <si>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</si>
  <si>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</si>
  <si>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</si>
  <si>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</si>
  <si>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</si>
  <si>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</si>
  <si>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</si>
  <si>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</si>
  <si>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</si>
  <si>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</si>
  <si>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</si>
  <si>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</si>
  <si>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</si>
  <si>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</si>
  <si>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</si>
  <si>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</si>
  <si>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</si>
  <si>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</si>
  <si>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</si>
  <si>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</si>
  <si>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</si>
  <si>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</si>
  <si>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</si>
  <si>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</si>
  <si>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</si>
  <si>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</si>
  <si>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</si>
  <si>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</si>
  <si>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</si>
  <si>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</si>
  <si>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</si>
  <si>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</si>
  <si>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</si>
  <si>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</si>
  <si>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</si>
  <si>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</si>
  <si>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</si>
  <si>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</si>
  <si>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</si>
  <si>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</si>
  <si>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</si>
  <si>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</si>
  <si>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</si>
  <si>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</si>
  <si>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</si>
  <si>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</si>
  <si>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</si>
  <si>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</si>
  <si>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</si>
  <si>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</si>
  <si>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</si>
  <si>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</si>
  <si>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</si>
  <si>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</si>
  <si>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</si>
  <si>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</si>
  <si>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</si>
  <si>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</si>
  <si>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</si>
  <si>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</si>
  <si>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</si>
  <si>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</si>
  <si>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</si>
  <si>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</si>
  <si>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</si>
  <si>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</si>
  <si>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</si>
  <si>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</si>
  <si>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</si>
  <si>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</si>
  <si>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</si>
  <si>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</si>
  <si>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</si>
  <si>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</si>
  <si>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</si>
  <si>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</si>
  <si>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</si>
  <si>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</si>
  <si>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</si>
  <si>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</si>
  <si>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</si>
  <si>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</si>
  <si>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</si>
  <si>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</si>
  <si>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</si>
  <si>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</si>
  <si>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</si>
  <si>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</si>
  <si>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</si>
  <si>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</si>
  <si>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</si>
  <si>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</si>
  <si>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</si>
  <si>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</si>
  <si>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</si>
  <si>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</si>
  <si>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</si>
  <si>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</si>
  <si>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</si>
  <si>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</si>
  <si>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</si>
  <si>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</si>
  <si>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</si>
  <si>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</si>
  <si>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</si>
  <si>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</si>
  <si>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</si>
  <si>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</si>
  <si>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</si>
  <si>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</si>
  <si>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</si>
  <si>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</si>
  <si>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</si>
  <si>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</si>
  <si>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</si>
  <si>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</si>
  <si>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</si>
  <si>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</si>
  <si>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</si>
  <si>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</si>
  <si>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</si>
  <si>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</si>
  <si>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</si>
  <si>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</si>
  <si>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</si>
  <si>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</si>
  <si>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</si>
  <si>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</si>
  <si>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</si>
  <si>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</si>
  <si>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</si>
  <si>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</si>
  <si>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</si>
  <si>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</si>
  <si>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</si>
  <si>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</si>
  <si>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</si>
  <si>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</si>
  <si>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</si>
  <si>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</si>
  <si>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</si>
  <si>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</si>
  <si>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</si>
  <si>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</si>
  <si>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</si>
  <si>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</si>
  <si>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</si>
  <si>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</si>
  <si>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</si>
  <si>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</si>
  <si>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</si>
  <si>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</si>
  <si>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</si>
  <si>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</si>
  <si>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</si>
  <si>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</si>
  <si>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</si>
  <si>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</si>
  <si>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</si>
  <si>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</si>
  <si>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</si>
  <si>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</si>
  <si>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</si>
  <si>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</si>
  <si>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</si>
  <si>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</si>
  <si>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</si>
  <si>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</si>
  <si>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</si>
  <si>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</si>
  <si>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</si>
  <si>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</si>
  <si>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</si>
  <si>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</si>
  <si>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</si>
  <si>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</si>
  <si>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</si>
  <si>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</si>
  <si>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</si>
  <si>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</si>
  <si>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</si>
  <si>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</si>
  <si>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</si>
  <si>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</si>
  <si>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</si>
  <si>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</si>
  <si>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</si>
  <si>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</si>
  <si>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</si>
  <si>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</si>
  <si>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</si>
  <si>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</si>
  <si>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</si>
  <si>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</si>
  <si>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</si>
  <si>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</si>
  <si>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</si>
  <si>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</si>
  <si>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</si>
  <si>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</si>
  <si>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</si>
  <si>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</si>
  <si>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</si>
  <si>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</si>
  <si>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</si>
  <si>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</si>
  <si>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</si>
  <si>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</si>
  <si>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</si>
  <si>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</si>
  <si>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</si>
  <si>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</si>
  <si>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</si>
  <si>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</si>
  <si>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</si>
  <si>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</si>
  <si>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</si>
  <si>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</si>
  <si>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</si>
  <si>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</si>
  <si>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</si>
  <si>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</si>
  <si>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</si>
  <si>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</si>
  <si>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</si>
  <si>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</si>
  <si>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</si>
  <si>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</si>
  <si>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</si>
  <si>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</si>
  <si>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</si>
  <si>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</si>
  <si>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</si>
  <si>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</si>
  <si>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</si>
  <si>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</si>
  <si>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</si>
  <si>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</si>
  <si>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</si>
  <si>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</si>
  <si>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</si>
  <si>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</si>
  <si>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</si>
  <si>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</si>
  <si>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</si>
  <si>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</si>
  <si>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</si>
  <si>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</si>
  <si>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</si>
  <si>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</si>
  <si>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</si>
  <si>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</si>
  <si>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</si>
  <si>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</si>
  <si>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</si>
  <si>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</si>
  <si>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</si>
  <si>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</si>
  <si>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</si>
  <si>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</si>
  <si>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</si>
  <si>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</si>
  <si>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</si>
  <si>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</si>
  <si>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</si>
  <si>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</si>
  <si>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</si>
  <si>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</si>
  <si>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</si>
  <si>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</si>
  <si>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</si>
  <si>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</si>
  <si>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</si>
  <si>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</si>
  <si>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</si>
  <si>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</si>
  <si>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</si>
  <si>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</si>
  <si>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</si>
  <si>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</si>
  <si>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</si>
  <si>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</si>
  <si>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</si>
  <si>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</si>
  <si>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</si>
  <si>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</si>
  <si>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</si>
  <si>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</si>
  <si>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</si>
  <si>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</si>
  <si>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</si>
  <si>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</si>
  <si>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</si>
  <si>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</si>
  <si>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</si>
  <si>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</si>
  <si>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</si>
  <si>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</si>
  <si>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</si>
  <si>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</si>
  <si>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</si>
  <si>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</si>
  <si>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</si>
  <si>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</si>
  <si>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</si>
  <si>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</si>
  <si>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</si>
  <si>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</si>
  <si>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</si>
  <si>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</si>
  <si>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</si>
  <si>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</si>
  <si>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</si>
  <si>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</si>
  <si>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</si>
  <si>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</si>
  <si>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</si>
  <si>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</si>
  <si>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</si>
  <si>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</si>
  <si>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</si>
  <si>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</si>
  <si>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</si>
  <si>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</si>
  <si>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</si>
  <si>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</si>
  <si>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</si>
  <si>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</si>
  <si>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</si>
  <si>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</si>
  <si>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</si>
  <si>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</si>
  <si>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</si>
  <si>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</si>
  <si>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</si>
  <si>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</si>
  <si>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</si>
  <si>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</si>
  <si>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</si>
  <si>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</si>
  <si>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</si>
  <si>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</si>
  <si>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</si>
  <si>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</si>
  <si>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</si>
  <si>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</si>
  <si>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</si>
  <si>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</si>
  <si>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</si>
  <si>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</si>
  <si>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</si>
  <si>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</si>
  <si>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</si>
  <si>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</si>
  <si>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</si>
  <si>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</si>
  <si>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</si>
  <si>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</si>
  <si>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</si>
  <si>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</si>
  <si>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</si>
  <si>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</si>
  <si>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</si>
  <si>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</si>
  <si>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</si>
  <si>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</si>
  <si>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</si>
  <si>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</si>
  <si>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</si>
  <si>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</si>
  <si>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</si>
  <si>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</si>
  <si>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</si>
  <si>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</si>
  <si>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</si>
  <si>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</si>
  <si>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</si>
  <si>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</si>
  <si>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</si>
  <si>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</si>
  <si>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</si>
  <si>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</si>
  <si>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</si>
  <si>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</si>
  <si>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</si>
  <si>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</si>
  <si>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</si>
  <si>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</si>
  <si>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</si>
  <si>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</si>
  <si>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</si>
  <si>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</si>
  <si>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</si>
  <si>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</si>
  <si>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</si>
  <si>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</si>
  <si>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</si>
  <si>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</si>
  <si>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</si>
  <si>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</si>
  <si>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</si>
  <si>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</si>
  <si>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</si>
  <si>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</si>
  <si>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</si>
  <si>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</si>
  <si>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</si>
  <si>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</si>
  <si>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</si>
  <si>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</si>
  <si>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</si>
  <si>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</si>
  <si>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</si>
  <si>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</si>
  <si>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</si>
  <si>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</si>
  <si>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</si>
  <si>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</si>
  <si>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</si>
  <si>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</si>
  <si>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</si>
  <si>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</si>
  <si>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</si>
  <si>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</si>
  <si>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</si>
  <si>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</si>
  <si>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</si>
  <si>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</si>
  <si>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</si>
  <si>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</si>
  <si>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</si>
  <si>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</si>
  <si>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</si>
  <si>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</si>
  <si>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</si>
  <si>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</si>
  <si>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</si>
  <si>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</si>
  <si>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</si>
  <si>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</si>
  <si>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</si>
  <si>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</si>
  <si>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</si>
  <si>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</si>
  <si>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</si>
  <si>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</si>
  <si>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</si>
  <si>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</si>
  <si>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</si>
  <si>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</si>
  <si>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</si>
  <si>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</si>
  <si>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</si>
  <si>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</si>
  <si>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</si>
  <si>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</si>
  <si>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</si>
  <si>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</si>
  <si>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</si>
  <si>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</si>
  <si>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</si>
  <si>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</si>
  <si>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</si>
  <si>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</si>
  <si>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</si>
  <si>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</si>
  <si>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</si>
  <si>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</si>
  <si>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</si>
  <si>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</si>
  <si>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</si>
  <si>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</si>
  <si>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</si>
  <si>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</si>
  <si>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</si>
  <si>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</si>
  <si>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</si>
  <si>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</si>
  <si>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</si>
  <si>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</si>
  <si>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</si>
  <si>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</si>
  <si>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</si>
  <si>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</si>
  <si>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</si>
  <si>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</si>
  <si>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</si>
  <si>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</si>
  <si>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</si>
  <si>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</si>
  <si>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</si>
  <si>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</si>
  <si>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</si>
  <si>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</si>
  <si>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</si>
  <si>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</si>
  <si>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</si>
  <si>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</si>
  <si>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</si>
  <si>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</si>
  <si>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</si>
  <si>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</si>
  <si>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</si>
  <si>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</si>
  <si>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</si>
  <si>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</si>
  <si>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</si>
  <si>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</si>
  <si>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</si>
  <si>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</si>
  <si>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</si>
  <si>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</si>
  <si>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</si>
  <si>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</si>
  <si>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</si>
  <si>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</si>
  <si>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</si>
  <si>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</si>
  <si>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</si>
  <si>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</si>
  <si>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</si>
  <si>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</si>
  <si>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</si>
  <si>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</si>
  <si>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</si>
  <si>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</si>
  <si>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</si>
  <si>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</si>
  <si>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</si>
  <si>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</si>
  <si>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</si>
  <si>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</si>
  <si>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</si>
  <si>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</si>
  <si>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</si>
  <si>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</si>
  <si>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</si>
  <si>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</si>
  <si>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</si>
  <si>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</si>
  <si>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</si>
  <si>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</si>
  <si>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</si>
  <si>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</si>
  <si>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</si>
  <si>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</si>
  <si>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</si>
  <si>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</si>
  <si>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</si>
  <si>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</si>
  <si>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</si>
  <si>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</si>
  <si>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</si>
  <si>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</si>
  <si>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</si>
  <si>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</si>
  <si>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</si>
  <si>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</si>
  <si>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</si>
  <si>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</si>
  <si>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</si>
  <si>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</si>
  <si>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</si>
  <si>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</si>
  <si>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</si>
  <si>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</si>
  <si>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</si>
  <si>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</si>
  <si>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</si>
  <si>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</si>
  <si>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</si>
  <si>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</si>
  <si>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</si>
  <si>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</si>
  <si>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</si>
  <si>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</si>
  <si>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</si>
  <si>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</si>
  <si>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</si>
  <si>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</si>
  <si>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</si>
  <si>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</si>
  <si>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</si>
  <si>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</si>
  <si>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</si>
  <si>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</si>
  <si>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</si>
  <si>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</si>
  <si>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</si>
  <si>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</si>
  <si>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</si>
  <si>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</si>
  <si>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</si>
  <si>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</si>
  <si>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</si>
  <si>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</si>
  <si>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</si>
  <si>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</si>
  <si>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</si>
  <si>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</si>
  <si>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</si>
  <si>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</si>
  <si>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</si>
  <si>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</si>
  <si>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</si>
  <si>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</si>
  <si>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</si>
  <si>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</si>
  <si>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</si>
  <si>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</si>
  <si>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</si>
  <si>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</si>
  <si>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</si>
  <si>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</si>
  <si>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</si>
  <si>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</si>
  <si>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</si>
  <si>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</si>
  <si>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</si>
  <si>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</si>
  <si>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</si>
  <si>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</si>
  <si>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</si>
  <si>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</si>
  <si>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</si>
  <si>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</si>
  <si>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</si>
  <si>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</si>
  <si>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</si>
  <si>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</si>
  <si>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</si>
  <si>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</si>
  <si>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</si>
  <si>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</si>
  <si>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</si>
  <si>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</si>
  <si>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</si>
  <si>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</si>
  <si>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</si>
  <si>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</si>
  <si>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</si>
  <si>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</si>
  <si>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</si>
  <si>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</si>
  <si>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</si>
  <si>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</si>
  <si>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</si>
  <si>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</si>
  <si>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</si>
  <si>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</si>
  <si>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</si>
  <si>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</si>
  <si>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</si>
  <si>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</si>
  <si>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</si>
  <si>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</si>
  <si>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</si>
  <si>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</si>
  <si>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</si>
  <si>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</si>
  <si>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</si>
  <si>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</si>
  <si>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</si>
  <si>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</si>
  <si>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</si>
  <si>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</si>
  <si>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</si>
  <si>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</si>
  <si>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</si>
  <si>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</si>
  <si>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</si>
  <si>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</si>
  <si>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</si>
  <si>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</si>
  <si>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</si>
  <si>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</si>
  <si>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</si>
  <si>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</si>
  <si>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</si>
  <si>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</si>
  <si>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</si>
  <si>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</si>
  <si>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</si>
  <si>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</si>
  <si>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</si>
  <si>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</si>
  <si>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</si>
  <si>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</si>
  <si>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</si>
  <si>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</si>
  <si>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</si>
  <si>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</si>
  <si>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</si>
  <si>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</si>
  <si>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</si>
  <si>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</si>
  <si>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</si>
  <si>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</si>
  <si>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</si>
  <si>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</si>
  <si>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</si>
  <si>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</si>
  <si>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</si>
  <si>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</si>
  <si>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</si>
  <si>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</si>
  <si>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</si>
  <si>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</si>
  <si>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</si>
  <si>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</si>
  <si>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</si>
  <si>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</si>
  <si>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</si>
  <si>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</si>
  <si>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</si>
  <si>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</si>
  <si>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</si>
  <si>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</si>
  <si>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</si>
  <si>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</si>
  <si>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</si>
  <si>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</si>
  <si>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</si>
  <si>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</si>
  <si>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</si>
  <si>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</si>
  <si>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</si>
  <si>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</si>
  <si>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</si>
  <si>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</si>
  <si>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</si>
  <si>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</si>
  <si>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</si>
  <si>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</si>
  <si>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</si>
  <si>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</si>
  <si>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</si>
  <si>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</si>
  <si>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</si>
  <si>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</si>
  <si>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</si>
  <si>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</si>
  <si>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</si>
  <si>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</si>
  <si>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</si>
  <si>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</si>
  <si>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</si>
  <si>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</si>
  <si>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</si>
  <si>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</si>
  <si>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</si>
  <si>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</si>
  <si>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</si>
  <si>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</si>
  <si>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</si>
  <si>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</si>
  <si>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</si>
  <si>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</si>
  <si>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</si>
  <si>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</si>
  <si>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</si>
  <si>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</si>
  <si>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</si>
  <si>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</si>
  <si>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</si>
  <si>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</si>
  <si>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</si>
  <si>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</si>
  <si>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</si>
  <si>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</si>
  <si>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</si>
  <si>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</si>
  <si>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</si>
  <si>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</si>
  <si>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</si>
  <si>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</si>
  <si>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</si>
  <si>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</si>
  <si>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</si>
  <si>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</si>
  <si>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</si>
  <si>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</si>
  <si>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</si>
  <si>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</si>
  <si>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</si>
  <si>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</si>
  <si>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</si>
  <si>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</si>
  <si>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</si>
  <si>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</si>
  <si>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</si>
  <si>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</si>
  <si>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</si>
  <si>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</si>
  <si>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</si>
  <si>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</si>
  <si>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</si>
  <si>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</si>
  <si>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</si>
  <si>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</si>
  <si>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</si>
  <si>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</si>
  <si>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</si>
  <si>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</si>
  <si>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</si>
  <si>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</si>
  <si>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</si>
  <si>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</si>
  <si>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</si>
  <si>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</si>
  <si>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</si>
  <si>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</si>
  <si>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</si>
  <si>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</si>
  <si>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</si>
  <si>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</si>
  <si>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</si>
  <si>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</si>
  <si>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</si>
  <si>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</si>
  <si>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</si>
  <si>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</si>
  <si>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</si>
  <si>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</si>
  <si>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</si>
  <si>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</si>
  <si>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</si>
  <si>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</si>
  <si>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</si>
  <si>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</si>
  <si>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</si>
  <si>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</si>
  <si>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</si>
  <si>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</si>
  <si>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</si>
  <si>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</si>
  <si>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</si>
  <si>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</si>
  <si>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</si>
  <si>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</si>
  <si>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</si>
  <si>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</si>
  <si>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</si>
  <si>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</si>
  <si>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</si>
  <si>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</si>
  <si>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</si>
  <si>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</si>
  <si>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</si>
  <si>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</si>
  <si>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</si>
  <si>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</si>
  <si>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</si>
  <si>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</si>
  <si>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</si>
  <si>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</si>
  <si>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</si>
  <si>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</si>
  <si>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</si>
  <si>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</si>
  <si>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</si>
  <si>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</si>
  <si>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</si>
  <si>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</si>
  <si>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</si>
  <si>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</si>
  <si>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</si>
  <si>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</si>
  <si>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</si>
  <si>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</si>
  <si>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</si>
  <si>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</si>
  <si>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</si>
  <si>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</si>
  <si>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</si>
  <si>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</si>
  <si>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</si>
  <si>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</si>
  <si>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</si>
  <si>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</si>
  <si>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</si>
  <si>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</si>
  <si>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</si>
  <si>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</si>
  <si>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</si>
  <si>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</si>
  <si>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</si>
  <si>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</si>
  <si>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</si>
  <si>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</si>
  <si>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</si>
  <si>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</si>
  <si>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</si>
  <si>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</si>
  <si>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</si>
  <si>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</si>
  <si>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</si>
  <si>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</si>
  <si>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</si>
  <si>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</si>
  <si>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</si>
  <si>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</si>
  <si>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</si>
  <si>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</si>
  <si>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</si>
  <si>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</si>
  <si>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</si>
  <si>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</si>
  <si>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</si>
  <si>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</si>
  <si>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</si>
  <si>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</si>
  <si>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</si>
  <si>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</si>
  <si>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</si>
  <si>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</si>
  <si>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</si>
  <si>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</si>
  <si>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</si>
  <si>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</si>
  <si>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</si>
  <si>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</si>
  <si>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</si>
  <si>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</si>
  <si>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</si>
  <si>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</si>
  <si>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</si>
  <si>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</si>
  <si>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</si>
  <si>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</si>
  <si>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</si>
  <si>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</si>
  <si>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</si>
  <si>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</si>
  <si>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</si>
  <si>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</si>
  <si>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</si>
  <si>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</si>
  <si>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</si>
  <si>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</si>
  <si>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</si>
  <si>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</si>
  <si>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</si>
  <si>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</si>
  <si>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</si>
  <si>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</si>
  <si>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</si>
  <si>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</si>
  <si>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</si>
  <si>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</si>
  <si>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</si>
  <si>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</si>
  <si>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</si>
  <si>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</si>
  <si>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</si>
  <si>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</si>
  <si>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</si>
  <si>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</si>
  <si>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</si>
  <si>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</si>
  <si>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</si>
  <si>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</si>
  <si>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</si>
  <si>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</si>
  <si>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</si>
  <si>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</si>
  <si>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</si>
  <si>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</si>
  <si>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</si>
  <si>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</si>
  <si>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</si>
  <si>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</si>
  <si>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</si>
  <si>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</si>
  <si>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</si>
  <si>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</si>
  <si>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</si>
  <si>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</si>
  <si>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</si>
  <si>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</si>
  <si>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</si>
  <si>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</si>
  <si>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</si>
  <si>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</si>
  <si>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</si>
  <si>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</si>
  <si>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</si>
  <si>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</si>
  <si>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</si>
  <si>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</si>
  <si>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</si>
  <si>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</si>
  <si>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</si>
  <si>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</si>
  <si>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</si>
  <si>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</si>
  <si>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</si>
  <si>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</si>
  <si>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</si>
  <si>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</si>
  <si>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</si>
  <si>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</si>
  <si>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</si>
  <si>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</si>
  <si>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</si>
  <si>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</si>
  <si>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</si>
  <si>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</si>
  <si>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</si>
  <si>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</si>
  <si>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</si>
  <si>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</si>
  <si>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</si>
  <si>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</si>
  <si>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</si>
  <si>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</si>
  <si>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</si>
  <si>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</si>
  <si>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</si>
  <si>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</si>
  <si>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</si>
  <si>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</si>
  <si>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</si>
  <si>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</si>
  <si>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</si>
  <si>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</si>
  <si>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</si>
  <si>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</si>
  <si>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</si>
  <si>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</si>
  <si>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</si>
  <si>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</si>
  <si>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</si>
  <si>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</si>
  <si>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</si>
  <si>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</si>
  <si>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</si>
  <si>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</si>
  <si>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</si>
  <si>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</si>
  <si>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</si>
  <si>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</si>
  <si>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</si>
  <si>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</si>
  <si>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</si>
  <si>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</si>
  <si>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</si>
  <si>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</si>
  <si>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</si>
  <si>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</si>
  <si>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</si>
  <si>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</si>
  <si>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</si>
  <si>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</si>
  <si>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</si>
  <si>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</si>
  <si>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</si>
  <si>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</si>
  <si>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</si>
  <si>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</si>
  <si>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</si>
  <si>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</si>
  <si>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</si>
  <si>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</si>
  <si>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</si>
  <si>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</si>
  <si>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</si>
  <si>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</si>
  <si>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</si>
  <si>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</si>
  <si>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</si>
  <si>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</si>
  <si>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</si>
  <si>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</si>
  <si>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</si>
  <si>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</si>
  <si>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</si>
  <si>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</si>
  <si>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</si>
  <si>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</si>
  <si>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</si>
  <si>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</si>
  <si>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</si>
  <si>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</si>
  <si>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</si>
  <si>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</si>
  <si>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</si>
  <si>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</si>
  <si>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</si>
  <si>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</si>
  <si>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</si>
  <si>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</si>
  <si>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</si>
  <si>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</si>
  <si>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</si>
  <si>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</si>
  <si>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</si>
  <si>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</si>
  <si>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</si>
  <si>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</si>
  <si>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</si>
  <si>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</si>
  <si>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</si>
  <si>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</si>
  <si>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</si>
  <si>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</si>
  <si>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</si>
  <si>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</si>
  <si>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</si>
  <si>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</si>
  <si>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</si>
  <si>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</si>
  <si>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</si>
  <si>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</si>
  <si>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</si>
  <si>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</si>
  <si>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</si>
  <si>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</si>
  <si>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</si>
  <si>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</si>
  <si>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</si>
  <si>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</si>
  <si>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</si>
  <si>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</si>
  <si>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</si>
  <si>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</si>
  <si>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</si>
  <si>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</si>
  <si>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</si>
  <si>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</si>
  <si>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</si>
  <si>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</si>
  <si>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</si>
  <si>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</si>
  <si>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</si>
  <si>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</si>
  <si>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</si>
  <si>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</si>
  <si>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</si>
  <si>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</si>
  <si>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</si>
  <si>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</si>
  <si>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</si>
  <si>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</si>
  <si>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</si>
  <si>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</si>
  <si>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</si>
  <si>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</si>
  <si>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</si>
  <si>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</si>
  <si>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</si>
  <si>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</si>
  <si>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</si>
  <si>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</si>
  <si>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</si>
  <si>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</si>
  <si>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</si>
  <si>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</si>
  <si>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</si>
  <si>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</si>
  <si>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</si>
  <si>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</si>
  <si>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</si>
  <si>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</si>
  <si>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</si>
  <si>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</si>
  <si>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</si>
  <si>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</si>
  <si>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</si>
  <si>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</si>
  <si>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</si>
  <si>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</si>
  <si>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</si>
  <si>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</si>
  <si>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</si>
  <si>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</si>
  <si>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</si>
  <si>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</si>
  <si>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</si>
  <si>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</si>
  <si>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</si>
  <si>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</si>
  <si>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</si>
  <si>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</si>
  <si>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</si>
  <si>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</si>
  <si>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</si>
  <si>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</si>
  <si>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</si>
  <si>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</si>
  <si>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</si>
  <si>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</si>
  <si>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</si>
  <si>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</si>
  <si>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</si>
  <si>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</si>
  <si>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</si>
  <si>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</si>
  <si>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</si>
  <si>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</si>
  <si>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</si>
  <si>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</si>
  <si>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</si>
  <si>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</si>
  <si>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</si>
  <si>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</si>
  <si>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</si>
  <si>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</si>
  <si>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</si>
  <si>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</si>
  <si>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</si>
  <si>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</si>
  <si>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</si>
  <si>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</si>
  <si>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</si>
  <si>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</si>
  <si>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</si>
  <si>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</si>
  <si>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</si>
  <si>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</si>
  <si>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</si>
  <si>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</si>
  <si>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</si>
  <si>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</si>
  <si>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</si>
  <si>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</si>
  <si>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</si>
  <si>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</si>
  <si>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</si>
  <si>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</si>
  <si>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</si>
  <si>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</si>
  <si>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</si>
  <si>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</si>
  <si>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</si>
  <si>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</si>
  <si>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</si>
  <si>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</si>
  <si>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</si>
  <si>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</si>
  <si>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</si>
  <si>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</si>
  <si>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</si>
  <si>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</si>
  <si>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</si>
  <si>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</si>
  <si>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</si>
  <si>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</si>
  <si>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</si>
  <si>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</si>
  <si>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</si>
  <si>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</si>
  <si>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</si>
  <si>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</si>
  <si>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</si>
  <si>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</si>
  <si>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</si>
  <si>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</si>
  <si>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</si>
  <si>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</si>
  <si>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</si>
  <si>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</si>
  <si>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</si>
  <si>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</si>
  <si>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</si>
  <si>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</si>
  <si>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</si>
  <si>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</si>
  <si>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</si>
  <si>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</si>
  <si>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</si>
  <si>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</si>
  <si>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</si>
  <si>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</si>
  <si>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</si>
  <si>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</si>
  <si>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</si>
  <si>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</si>
  <si>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</si>
  <si>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</si>
  <si>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</si>
  <si>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</si>
  <si>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</si>
  <si>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</si>
  <si>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</si>
  <si>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</si>
  <si>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</si>
  <si>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</si>
  <si>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</si>
  <si>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</si>
  <si>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</si>
  <si>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</si>
  <si>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</si>
  <si>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</si>
  <si>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</si>
  <si>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</si>
  <si>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</si>
  <si>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</si>
  <si>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</si>
  <si>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</si>
  <si>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</si>
  <si>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</si>
  <si>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</si>
  <si>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</si>
  <si>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</si>
  <si>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</si>
  <si>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</si>
  <si>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</si>
  <si>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</si>
  <si>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</si>
  <si>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</si>
  <si>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</si>
  <si>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</si>
  <si>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</si>
  <si>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</si>
  <si>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</si>
  <si>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</si>
  <si>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</si>
  <si>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</si>
  <si>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</si>
  <si>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</si>
  <si>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</si>
  <si>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</si>
  <si>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</si>
  <si>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</si>
  <si>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</si>
  <si>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</si>
  <si>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</si>
  <si>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</si>
  <si>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</si>
  <si>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</si>
  <si>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</si>
  <si>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</si>
  <si>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</si>
  <si>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</si>
  <si>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</si>
  <si>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</si>
  <si>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</si>
  <si>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</si>
  <si>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</si>
  <si>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</si>
  <si>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</si>
  <si>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</si>
  <si>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</si>
  <si>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</si>
  <si>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</si>
  <si>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</si>
  <si>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</si>
  <si>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</si>
  <si>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</si>
  <si>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</si>
  <si>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</si>
  <si>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</si>
  <si>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</si>
  <si>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</si>
  <si>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</si>
  <si>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</si>
  <si>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</si>
  <si>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</si>
  <si>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</si>
  <si>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</si>
  <si>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</si>
  <si>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</si>
  <si>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</si>
  <si>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</si>
  <si>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</si>
  <si>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</si>
  <si>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</si>
  <si>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</si>
  <si>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</si>
  <si>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</si>
  <si>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</si>
  <si>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</si>
  <si>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</si>
  <si>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</si>
  <si>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</si>
  <si>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</si>
  <si>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</si>
  <si>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</si>
  <si>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</si>
  <si>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</si>
  <si>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</si>
  <si>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</si>
  <si>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</si>
  <si>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</si>
  <si>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</si>
  <si>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</si>
  <si>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</si>
  <si>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</si>
  <si>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</si>
  <si>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</si>
  <si>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</si>
  <si>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</si>
  <si>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</si>
  <si>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</si>
  <si>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</si>
  <si>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</si>
  <si>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</si>
  <si>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</si>
  <si>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</si>
  <si>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</si>
  <si>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</si>
  <si>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</si>
  <si>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</si>
  <si>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</si>
  <si>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</si>
  <si>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</si>
  <si>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</si>
  <si>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</si>
  <si>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</si>
  <si>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</si>
  <si>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</si>
  <si>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</si>
  <si>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</si>
  <si>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</si>
  <si>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</si>
  <si>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</si>
  <si>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</si>
  <si>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</si>
  <si>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</si>
  <si>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</si>
  <si>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</si>
  <si>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</si>
  <si>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</si>
  <si>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</si>
  <si>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</si>
  <si>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</si>
  <si>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</si>
  <si>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</si>
  <si>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</si>
  <si>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</si>
  <si>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</si>
  <si>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</si>
  <si>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</si>
  <si>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</si>
  <si>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</si>
  <si>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</si>
  <si>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</si>
  <si>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</si>
  <si>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</si>
  <si>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</si>
  <si>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</si>
  <si>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</si>
  <si>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</si>
  <si>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</si>
  <si>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</si>
  <si>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</si>
  <si>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</si>
  <si>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</si>
  <si>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</si>
  <si>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</si>
  <si>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</si>
  <si>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</si>
  <si>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</si>
  <si>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</si>
  <si>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</si>
  <si>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</si>
  <si>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</si>
  <si>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</si>
  <si>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</si>
  <si>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</si>
  <si>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</si>
  <si>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</si>
  <si>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</si>
  <si>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</si>
  <si>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</si>
  <si>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</si>
  <si>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</si>
  <si>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</si>
  <si>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</si>
  <si>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</si>
  <si>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</si>
  <si>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</si>
  <si>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</si>
  <si>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</si>
  <si>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</si>
  <si>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</si>
  <si>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</si>
  <si>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</si>
  <si>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</si>
  <si>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</si>
  <si>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</si>
  <si>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</si>
  <si>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</si>
  <si>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</si>
  <si>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</si>
  <si>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</si>
  <si>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</si>
  <si>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</si>
  <si>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</si>
  <si>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</si>
  <si>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</si>
  <si>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</si>
  <si>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</si>
  <si>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</si>
  <si>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</si>
  <si>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</si>
  <si>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</si>
  <si>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</si>
  <si>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</si>
  <si>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</si>
  <si>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</si>
  <si>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</si>
  <si>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</si>
  <si>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</si>
  <si>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</si>
  <si>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</si>
  <si>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</si>
  <si>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</si>
  <si>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</si>
  <si>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</si>
  <si>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</si>
  <si>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</si>
  <si>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</si>
  <si>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</si>
  <si>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</si>
  <si>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</si>
  <si>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</si>
  <si>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</si>
  <si>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</si>
  <si>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</si>
  <si>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</si>
  <si>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</si>
  <si>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</si>
  <si>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</si>
  <si>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</si>
  <si>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</si>
  <si>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</si>
  <si>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</si>
  <si>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</si>
  <si>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</si>
  <si>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</si>
  <si>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</si>
  <si>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</si>
  <si>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</si>
  <si>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</si>
  <si>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</si>
  <si>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</si>
  <si>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</si>
  <si>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</si>
  <si>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</si>
  <si>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</si>
  <si>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</si>
  <si>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</si>
  <si>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</si>
  <si>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</si>
  <si>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</si>
  <si>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</si>
  <si>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</si>
  <si>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</si>
  <si>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</si>
  <si>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</si>
  <si>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</si>
  <si>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</si>
  <si>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</si>
  <si>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</si>
  <si>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</si>
  <si>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</si>
  <si>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</si>
  <si>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</si>
  <si>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</si>
  <si>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</si>
  <si>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</si>
  <si>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</si>
  <si>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</si>
  <si>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</si>
  <si>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</si>
  <si>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</si>
  <si>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</si>
  <si>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</si>
  <si>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</si>
  <si>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</si>
  <si>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</si>
  <si>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</si>
  <si>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</si>
  <si>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</si>
  <si>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</si>
  <si>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</si>
  <si>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</si>
  <si>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</si>
  <si>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</si>
  <si>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</si>
  <si>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</si>
  <si>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</si>
  <si>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</si>
  <si>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</si>
  <si>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</si>
  <si>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</si>
  <si>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</si>
  <si>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</si>
  <si>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</si>
  <si>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</si>
  <si>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</si>
  <si>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</si>
  <si>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</si>
  <si>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</si>
  <si>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</si>
  <si>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</si>
  <si>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</si>
  <si>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</si>
  <si>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</si>
  <si>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</si>
  <si>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</si>
  <si>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</si>
  <si>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</si>
  <si>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</si>
  <si>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</si>
  <si>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</si>
  <si>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</si>
  <si>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</si>
  <si>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</si>
  <si>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</si>
  <si>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</si>
  <si>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</si>
  <si>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</si>
  <si>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</si>
  <si>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</si>
  <si>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</si>
  <si>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</si>
  <si>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</si>
  <si>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</si>
  <si>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</si>
  <si>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</si>
  <si>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</si>
  <si>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</si>
  <si>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</si>
  <si>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</si>
  <si>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</si>
  <si>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</si>
  <si>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</si>
  <si>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</si>
  <si>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</si>
  <si>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</si>
  <si>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</si>
  <si>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</si>
  <si>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</si>
  <si>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</si>
  <si>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</si>
  <si>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</si>
  <si>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</si>
  <si>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</si>
  <si>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</si>
  <si>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</si>
  <si>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</si>
  <si>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</si>
  <si>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</si>
  <si>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</si>
  <si>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</si>
  <si>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</si>
  <si>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</si>
  <si>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</si>
  <si>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</si>
  <si>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</si>
  <si>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</si>
  <si>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</si>
  <si>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</si>
  <si>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</si>
  <si>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</si>
  <si>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</si>
  <si>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</si>
  <si>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</si>
  <si>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</si>
  <si>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</si>
  <si>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</si>
  <si>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</si>
  <si>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</si>
  <si>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</si>
  <si>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</si>
  <si>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</si>
  <si>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</si>
  <si>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</si>
  <si>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</si>
  <si>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</si>
  <si>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</si>
  <si>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</si>
  <si>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</si>
  <si>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</si>
  <si>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</si>
  <si>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</si>
  <si>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</si>
  <si>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</si>
  <si>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</si>
  <si>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</si>
  <si>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</si>
  <si>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</si>
  <si>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</si>
  <si>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</si>
  <si>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</si>
  <si>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</si>
  <si>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</si>
  <si>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</si>
  <si>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</si>
  <si>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</si>
  <si>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</si>
  <si>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</si>
  <si>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</si>
  <si>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</si>
  <si>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</si>
  <si>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</si>
  <si>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</si>
  <si>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</si>
  <si>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</si>
  <si>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</si>
  <si>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</si>
  <si>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</si>
  <si>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</si>
  <si>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</si>
  <si>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</si>
  <si>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</si>
  <si>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</si>
  <si>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</si>
  <si>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</si>
  <si>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</si>
  <si>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</si>
  <si>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</si>
  <si>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</si>
  <si>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</si>
  <si>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</si>
  <si>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</si>
  <si>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</si>
  <si>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</si>
  <si>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</si>
  <si>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</si>
  <si>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</si>
  <si>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</si>
  <si>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</si>
  <si>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</si>
  <si>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</si>
  <si>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</si>
  <si>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</si>
  <si>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</si>
  <si>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</si>
  <si>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</si>
  <si>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</si>
  <si>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</si>
  <si>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</si>
  <si>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</si>
  <si>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</si>
  <si>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</si>
  <si>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</si>
  <si>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</si>
  <si>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</si>
  <si>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</si>
  <si>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</si>
  <si>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</si>
  <si>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</si>
  <si>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</si>
  <si>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</si>
  <si>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</si>
  <si>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</si>
  <si>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</si>
  <si>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</si>
  <si>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</si>
  <si>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</si>
  <si>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</si>
  <si>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</si>
  <si>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</si>
  <si>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</si>
  <si>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</si>
  <si>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</si>
  <si>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</si>
  <si>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</si>
  <si>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</si>
  <si>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</si>
  <si>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</si>
  <si>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</si>
  <si>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</si>
  <si>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</si>
  <si>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</si>
  <si>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</si>
  <si>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</si>
  <si>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</si>
  <si>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</si>
  <si>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</si>
  <si>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</si>
  <si>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</si>
  <si>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</si>
  <si>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</si>
  <si>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</si>
  <si>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</si>
  <si>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</si>
  <si>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</si>
  <si>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</si>
  <si>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</si>
  <si>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</si>
  <si>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</si>
  <si>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</si>
  <si>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</si>
  <si>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</si>
  <si>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</si>
  <si>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</si>
  <si>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</si>
  <si>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</si>
  <si>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</si>
  <si>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</si>
  <si>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</si>
  <si>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</si>
  <si>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</si>
  <si>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</si>
  <si>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</si>
  <si>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</si>
  <si>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</si>
  <si>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</si>
  <si>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</si>
  <si>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</si>
  <si>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</si>
  <si>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</si>
  <si>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</si>
  <si>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</si>
  <si>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</si>
  <si>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</si>
  <si>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</si>
  <si>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</si>
  <si>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</si>
  <si>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</si>
  <si>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</si>
  <si>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</si>
  <si>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</si>
  <si>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</si>
  <si>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</si>
  <si>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</si>
  <si>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</si>
  <si>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</si>
  <si>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</si>
  <si>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</si>
  <si>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</si>
  <si>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</si>
  <si>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</si>
  <si>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</si>
  <si>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</si>
  <si>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</si>
  <si>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</si>
  <si>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</si>
  <si>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</si>
  <si>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</si>
  <si>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</si>
  <si>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</si>
  <si>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</si>
  <si>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</si>
  <si>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</si>
  <si>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</si>
  <si>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</si>
  <si>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</si>
  <si>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</si>
  <si>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</si>
  <si>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</si>
  <si>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</si>
  <si>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</si>
  <si>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</si>
  <si>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</si>
  <si>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</si>
  <si>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</si>
  <si>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</si>
  <si>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</si>
  <si>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</si>
  <si>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</si>
  <si>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</si>
  <si>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</si>
  <si>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</si>
  <si>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</si>
  <si>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</si>
  <si>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</si>
  <si>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</si>
  <si>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</si>
  <si>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</si>
  <si>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</si>
  <si>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</si>
  <si>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</si>
  <si>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</si>
  <si>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</si>
  <si>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</si>
  <si>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</si>
  <si>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</si>
  <si>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</si>
  <si>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</si>
  <si>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</si>
  <si>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</si>
  <si>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</si>
  <si>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</si>
  <si>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</si>
  <si>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</si>
  <si>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</si>
  <si>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</si>
  <si>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</si>
  <si>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</si>
  <si>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</si>
  <si>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</si>
  <si>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</si>
  <si>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</si>
  <si>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</si>
  <si>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</si>
  <si>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</si>
  <si>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</si>
  <si>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</si>
  <si>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</si>
  <si>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</si>
  <si>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</si>
  <si>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</si>
  <si>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</si>
  <si>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</si>
  <si>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</si>
  <si>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</si>
  <si>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</si>
  <si>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</si>
  <si>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</si>
  <si>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</si>
  <si>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</si>
  <si>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</si>
  <si>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</si>
  <si>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</si>
  <si>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</si>
  <si>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</si>
  <si>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</si>
  <si>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</si>
  <si>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</si>
  <si>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</si>
  <si>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</si>
  <si>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</si>
  <si>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</si>
  <si>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</si>
  <si>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</si>
  <si>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</si>
  <si>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</si>
  <si>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</si>
  <si>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</si>
  <si>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</si>
  <si>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</si>
  <si>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</si>
  <si>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</si>
  <si>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</si>
  <si>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</si>
  <si>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</si>
  <si>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</si>
  <si>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</si>
  <si>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</si>
  <si>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</si>
  <si>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</si>
  <si>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</si>
  <si>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</si>
  <si>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</si>
  <si>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</si>
  <si>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</si>
  <si>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</si>
  <si>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</si>
  <si>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</si>
  <si>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</si>
  <si>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</si>
  <si>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</si>
  <si>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</si>
  <si>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</si>
  <si>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</si>
  <si>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</si>
  <si>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</si>
  <si>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</si>
  <si>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</si>
  <si>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</si>
  <si>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</si>
  <si>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</si>
  <si>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</si>
  <si>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</si>
  <si>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</si>
  <si>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</si>
  <si>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</si>
  <si>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</si>
  <si>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</si>
  <si>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</si>
  <si>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</si>
  <si>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</si>
  <si>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</si>
  <si>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</si>
  <si>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</si>
  <si>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</si>
  <si>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</si>
  <si>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</si>
  <si>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</si>
  <si>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</si>
  <si>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</si>
  <si>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</si>
  <si>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</si>
  <si>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</si>
  <si>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</si>
  <si>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</si>
  <si>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</si>
  <si>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</si>
  <si>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</si>
  <si>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</si>
  <si>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</si>
  <si>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</si>
  <si>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</si>
  <si>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</si>
  <si>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</si>
  <si>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</si>
  <si>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</si>
  <si>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</si>
  <si>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</si>
  <si>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</si>
  <si>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</si>
  <si>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</si>
  <si>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</si>
  <si>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</si>
  <si>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</si>
  <si>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</si>
  <si>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</si>
  <si>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</si>
  <si>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</si>
  <si>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</si>
  <si>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</si>
  <si>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</si>
  <si>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</si>
  <si>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</si>
  <si>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</si>
  <si>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</si>
  <si>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</si>
  <si>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</si>
  <si>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</si>
  <si>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</si>
  <si>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</si>
  <si>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</si>
  <si>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</si>
  <si>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</si>
  <si>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</si>
  <si>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</si>
  <si>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</si>
  <si>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</si>
  <si>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</si>
  <si>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</si>
  <si>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</si>
  <si>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</si>
  <si>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</si>
  <si>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</si>
  <si>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</si>
  <si>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</si>
  <si>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</si>
  <si>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</si>
  <si>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</si>
  <si>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</si>
  <si>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</si>
  <si>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</si>
  <si>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</si>
  <si>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</si>
  <si>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</si>
  <si>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</si>
  <si>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</si>
  <si>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</si>
  <si>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</si>
  <si>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</si>
  <si>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</si>
  <si>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</si>
  <si>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</si>
  <si>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</si>
  <si>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</si>
  <si>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</si>
  <si>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</si>
  <si>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</si>
  <si>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</si>
  <si>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</si>
  <si>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</si>
  <si>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</si>
  <si>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</si>
  <si>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</si>
  <si>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</si>
  <si>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</si>
  <si>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</si>
  <si>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</si>
  <si>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</si>
  <si>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</si>
  <si>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</si>
  <si>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</si>
  <si>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</si>
  <si>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</si>
  <si>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</si>
  <si>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</si>
  <si>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</si>
  <si>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</si>
  <si>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</si>
  <si>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</si>
  <si>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</si>
  <si>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</si>
  <si>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</si>
  <si>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</si>
  <si>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</si>
  <si>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</si>
  <si>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</si>
  <si>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</si>
  <si>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</si>
  <si>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</si>
  <si>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</si>
  <si>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</si>
  <si>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</si>
  <si>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</si>
  <si>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</si>
  <si>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</si>
  <si>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</si>
  <si>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</si>
  <si>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</si>
  <si>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</si>
  <si>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</si>
  <si>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</si>
  <si>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</si>
  <si>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</si>
  <si>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</si>
  <si>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</si>
  <si>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</si>
  <si>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</si>
  <si>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</si>
  <si>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</si>
  <si>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</si>
  <si>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</si>
  <si>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</si>
  <si>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</si>
  <si>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</si>
  <si>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</si>
  <si>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</si>
  <si>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</si>
  <si>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</si>
  <si>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</si>
  <si>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</si>
  <si>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</si>
  <si>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</si>
  <si>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</si>
  <si>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</si>
  <si>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</si>
  <si>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</si>
  <si>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</si>
  <si>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</si>
  <si>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</si>
  <si>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</si>
  <si>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</si>
  <si>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</si>
  <si>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</si>
  <si>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</si>
  <si>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</si>
  <si>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</si>
  <si>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</si>
  <si>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</si>
  <si>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</si>
  <si>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</si>
  <si>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</si>
  <si>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</si>
  <si>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</si>
  <si>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</si>
  <si>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</si>
  <si>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</si>
  <si>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</si>
  <si>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</si>
  <si>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</si>
  <si>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</si>
  <si>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</si>
  <si>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</si>
  <si>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</si>
  <si>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</si>
  <si>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</si>
  <si>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</si>
  <si>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</si>
  <si>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</si>
  <si>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</si>
  <si>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</si>
  <si>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</si>
  <si>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</si>
  <si>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</si>
  <si>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</si>
  <si>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</si>
  <si>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</si>
  <si>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</si>
  <si>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</si>
  <si>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</si>
  <si>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</si>
  <si>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</si>
  <si>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</si>
  <si>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</si>
  <si>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</si>
  <si>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</si>
  <si>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</si>
  <si>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</si>
  <si>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</si>
  <si>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</si>
  <si>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</si>
  <si>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</si>
  <si>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</si>
  <si>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</si>
  <si>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</si>
  <si>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</si>
  <si>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</si>
  <si>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</si>
  <si>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</si>
  <si>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</si>
  <si>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</si>
  <si>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</si>
  <si>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</si>
  <si>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</si>
  <si>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</si>
  <si>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</si>
  <si>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</si>
  <si>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</si>
  <si>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</si>
  <si>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</si>
  <si>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</si>
  <si>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</si>
  <si>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</si>
  <si>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</si>
  <si>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</si>
  <si>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</si>
  <si>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</si>
  <si>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</si>
  <si>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</si>
  <si>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</si>
  <si>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</si>
  <si>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</si>
  <si>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</si>
  <si>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</si>
  <si>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</si>
  <si>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</si>
  <si>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</si>
  <si>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</si>
  <si>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</si>
  <si>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</si>
  <si>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</si>
  <si>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</si>
  <si>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</si>
  <si>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</si>
  <si>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</si>
  <si>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</si>
  <si>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</si>
  <si>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</si>
  <si>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</si>
  <si>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</si>
  <si>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</si>
  <si>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</si>
  <si>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</si>
  <si>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</si>
  <si>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</si>
  <si>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</si>
  <si>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</si>
  <si>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</si>
  <si>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</si>
  <si>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</si>
  <si>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</si>
  <si>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</si>
  <si>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</si>
  <si>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</si>
  <si>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</si>
  <si>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</si>
  <si>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</si>
  <si>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</si>
  <si>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</si>
  <si>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</si>
  <si>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</si>
  <si>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</si>
  <si>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</si>
  <si>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</si>
  <si>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</si>
  <si>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</si>
  <si>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</si>
  <si>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</si>
  <si>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</si>
  <si>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</si>
  <si>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</si>
  <si>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</si>
  <si>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</si>
  <si>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</si>
  <si>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</si>
  <si>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</si>
  <si>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</si>
  <si>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</si>
  <si>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</si>
  <si>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</si>
  <si>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</si>
  <si>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</si>
  <si>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</si>
  <si>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</si>
  <si>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</si>
  <si>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</si>
  <si>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</si>
  <si>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</si>
  <si>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</si>
  <si>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</si>
  <si>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</si>
  <si>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</si>
  <si>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</si>
  <si>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</si>
  <si>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</si>
  <si>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</si>
  <si>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</si>
  <si>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</si>
  <si>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</si>
  <si>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</si>
  <si>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</si>
  <si>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</si>
  <si>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</si>
  <si>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</si>
  <si>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</si>
  <si>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</si>
  <si>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</si>
  <si>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</si>
  <si>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</si>
  <si>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</si>
  <si>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</si>
  <si>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</si>
  <si>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</si>
  <si>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</si>
  <si>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</si>
  <si>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</si>
  <si>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</si>
  <si>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</si>
  <si>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</si>
  <si>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</si>
  <si>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</si>
  <si>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</si>
  <si>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</si>
  <si>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</si>
  <si>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</si>
  <si>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</si>
  <si>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</si>
  <si>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</si>
  <si>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</si>
  <si>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</si>
  <si>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</si>
  <si>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</si>
  <si>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</si>
  <si>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</si>
  <si>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</si>
  <si>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</si>
  <si>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</si>
  <si>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</si>
  <si>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</si>
  <si>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</si>
  <si>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</si>
  <si>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</si>
  <si>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</si>
  <si>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</si>
  <si>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</si>
  <si>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</si>
  <si>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</si>
  <si>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</si>
  <si>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</si>
  <si>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</si>
  <si>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</si>
  <si>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</si>
  <si>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</si>
  <si>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</si>
  <si>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</si>
  <si>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</si>
  <si>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</si>
  <si>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</si>
  <si>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</si>
  <si>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</si>
  <si>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</si>
  <si>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</si>
  <si>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</si>
  <si>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</si>
  <si>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</si>
  <si>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</si>
  <si>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</si>
  <si>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</si>
  <si>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</si>
  <si>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</si>
  <si>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</si>
  <si>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</si>
  <si>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</si>
  <si>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</si>
  <si>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</si>
  <si>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</si>
  <si>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</si>
  <si>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</si>
  <si>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</si>
  <si>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</si>
  <si>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</si>
  <si>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</si>
  <si>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</si>
  <si>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</si>
  <si>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</si>
  <si>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</si>
  <si>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</si>
  <si>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</si>
  <si>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</si>
  <si>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</si>
  <si>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</si>
  <si>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</si>
  <si>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</si>
  <si>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</si>
  <si>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</si>
  <si>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</si>
  <si>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</si>
  <si>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</si>
  <si>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</si>
  <si>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</si>
  <si>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</si>
  <si>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</si>
  <si>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</si>
  <si>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</si>
  <si>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</si>
  <si>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</si>
  <si>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</si>
  <si>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</si>
  <si>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</si>
  <si>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</si>
  <si>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</si>
  <si>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</si>
  <si>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</si>
  <si>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</si>
  <si>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</si>
  <si>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</si>
  <si>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</si>
  <si>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</si>
  <si>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</si>
  <si>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</si>
  <si>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</si>
  <si>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</si>
  <si>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</si>
  <si>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</si>
  <si>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</si>
  <si>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</si>
  <si>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</si>
  <si>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</si>
  <si>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</si>
  <si>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</si>
  <si>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</si>
  <si>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</si>
  <si>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</si>
  <si>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</si>
  <si>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</si>
  <si>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</si>
  <si>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</si>
  <si>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</si>
  <si>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</si>
  <si>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</si>
  <si>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</si>
  <si>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</si>
  <si>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</si>
  <si>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</si>
  <si>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</si>
  <si>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</si>
  <si>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</si>
  <si>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</si>
  <si>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</si>
  <si>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</si>
  <si>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</si>
  <si>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</si>
  <si>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</si>
  <si>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</si>
  <si>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</si>
  <si>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</si>
  <si>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</si>
  <si>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</si>
  <si>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</si>
  <si>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</si>
  <si>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</si>
  <si>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</si>
  <si>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</si>
  <si>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</si>
  <si>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</si>
  <si>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</si>
  <si>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</si>
  <si>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</si>
  <si>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</si>
  <si>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</si>
  <si>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</si>
  <si>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</si>
  <si>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</si>
  <si>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</si>
  <si>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</si>
  <si>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</si>
  <si>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</si>
  <si>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</si>
  <si>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</si>
  <si>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</si>
  <si>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</si>
  <si>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</si>
  <si>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</si>
  <si>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</si>
  <si>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</si>
  <si>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</si>
  <si>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</si>
  <si>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</si>
  <si>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</si>
  <si>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</si>
  <si>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</si>
  <si>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</si>
  <si>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</si>
  <si>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</si>
  <si>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</si>
  <si>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</si>
  <si>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</si>
  <si>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</si>
  <si>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</si>
  <si>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</si>
  <si>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</si>
  <si>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</si>
  <si>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</si>
  <si>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</si>
  <si>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</si>
  <si>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</si>
  <si>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</si>
  <si>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</si>
  <si>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</si>
  <si>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</si>
  <si>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</si>
  <si>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</si>
  <si>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</si>
  <si>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</si>
  <si>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</si>
  <si>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</si>
  <si>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</si>
  <si>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</si>
  <si>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</si>
  <si>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</si>
  <si>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</si>
  <si>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</si>
  <si>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</si>
  <si>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</si>
  <si>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</si>
  <si>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</si>
  <si>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</si>
  <si>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</si>
  <si>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</si>
  <si>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</si>
  <si>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</si>
  <si>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</si>
  <si>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</si>
  <si>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</si>
  <si>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</si>
  <si>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</si>
  <si>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</si>
  <si>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</si>
  <si>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</si>
  <si>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</si>
  <si>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</si>
  <si>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</si>
  <si>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</si>
  <si>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</si>
  <si>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</si>
  <si>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</si>
  <si>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</si>
  <si>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</si>
  <si>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</si>
  <si>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</si>
  <si>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</si>
  <si>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</si>
  <si>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</si>
  <si>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</si>
  <si>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</si>
  <si>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</si>
  <si>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</si>
  <si>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</si>
  <si>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</si>
  <si>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</si>
  <si>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</si>
  <si>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</si>
  <si>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</si>
  <si>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</si>
  <si>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</si>
  <si>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</si>
  <si>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</si>
  <si>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</si>
  <si>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</si>
  <si>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</si>
  <si>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</si>
  <si>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</si>
  <si>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</si>
  <si>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</si>
  <si>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</si>
  <si>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</si>
  <si>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</si>
  <si>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</si>
  <si>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</si>
  <si>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</si>
  <si>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</si>
  <si>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</si>
  <si>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</si>
  <si>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</si>
  <si>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</si>
  <si>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</si>
  <si>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</si>
  <si>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</si>
  <si>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</si>
  <si>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</si>
  <si>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</si>
  <si>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</si>
  <si>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</si>
  <si>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</si>
  <si>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</si>
  <si>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</si>
  <si>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</si>
  <si>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</si>
  <si>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</si>
  <si>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</si>
  <si>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</si>
  <si>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</si>
  <si>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</si>
  <si>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</si>
  <si>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</si>
  <si>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</si>
  <si>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</si>
  <si>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</si>
  <si>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</si>
  <si>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</si>
  <si>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</si>
  <si>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</si>
  <si>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</si>
  <si>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</si>
  <si>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</si>
  <si>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</si>
  <si>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</si>
  <si>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</si>
  <si>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</si>
  <si>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</si>
  <si>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</si>
  <si>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</si>
  <si>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</si>
  <si>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</si>
  <si>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</si>
  <si>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</si>
  <si>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</si>
  <si>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</si>
  <si>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</si>
  <si>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</si>
  <si>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</si>
  <si>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</si>
  <si>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</si>
  <si>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</si>
  <si>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</si>
  <si>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</si>
  <si>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</si>
  <si>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</si>
  <si>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</si>
  <si>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</si>
  <si>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</si>
  <si>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</si>
  <si>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</si>
  <si>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</si>
  <si>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</si>
  <si>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</si>
  <si>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</si>
  <si>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</si>
  <si>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</si>
  <si>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</si>
  <si>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</si>
  <si>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</si>
  <si>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</si>
  <si>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</si>
  <si>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</si>
  <si>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</si>
  <si>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</si>
  <si>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</si>
  <si>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</si>
  <si>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</si>
  <si>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</si>
  <si>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</si>
  <si>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</si>
  <si>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</si>
  <si>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</si>
  <si>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</si>
  <si>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</si>
  <si>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</si>
  <si>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</si>
  <si>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</si>
  <si>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</si>
  <si>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</si>
  <si>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</si>
  <si>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</si>
  <si>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</si>
  <si>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</si>
  <si>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</si>
  <si>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</si>
  <si>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</si>
  <si>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</si>
  <si>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</si>
  <si>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</si>
  <si>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</si>
  <si>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</si>
  <si>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</si>
  <si>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</si>
  <si>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</si>
  <si>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</si>
  <si>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</si>
  <si>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</si>
  <si>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</si>
  <si>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</si>
  <si>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</si>
  <si>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</si>
  <si>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</si>
  <si>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</si>
  <si>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</si>
  <si>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</si>
  <si>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</si>
  <si>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</si>
  <si>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</si>
  <si>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</si>
  <si>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</si>
  <si>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</si>
  <si>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</si>
  <si>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</si>
  <si>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</si>
  <si>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</si>
  <si>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</si>
  <si>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</si>
  <si>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</si>
  <si>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</si>
  <si>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</si>
  <si>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</si>
  <si>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</si>
  <si>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</si>
  <si>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</si>
  <si>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</si>
  <si>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</si>
  <si>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</si>
  <si>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</si>
  <si>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</si>
  <si>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</si>
  <si>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</si>
  <si>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</si>
  <si>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</si>
  <si>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</si>
  <si>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</si>
  <si>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</si>
  <si>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</si>
  <si>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</si>
  <si>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</si>
  <si>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</si>
  <si>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</si>
  <si>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</si>
  <si>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</si>
  <si>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</si>
  <si>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</si>
  <si>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</si>
  <si>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</si>
  <si>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</si>
  <si>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</si>
  <si>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</si>
  <si>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</si>
  <si>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</si>
  <si>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</si>
  <si>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</si>
  <si>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</si>
  <si>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</si>
  <si>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</si>
  <si>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</si>
  <si>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</si>
  <si>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</si>
  <si>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</si>
  <si>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</si>
  <si>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</si>
  <si>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</si>
  <si>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</si>
  <si>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</si>
  <si>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</si>
  <si>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</si>
  <si>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</si>
  <si>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</si>
  <si>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</si>
  <si>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</si>
  <si>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</si>
  <si>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</si>
  <si>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</si>
  <si>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</si>
  <si>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</si>
  <si>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</si>
  <si>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</si>
  <si>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</si>
  <si>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</si>
  <si>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</si>
  <si>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</si>
  <si>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</si>
  <si>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</si>
  <si>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</si>
  <si>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</si>
  <si>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</si>
  <si>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</si>
  <si>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</si>
  <si>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</si>
  <si>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</si>
  <si>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</si>
  <si>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</si>
  <si>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</si>
  <si>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</si>
  <si>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</si>
  <si>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</si>
  <si>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</si>
  <si>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</si>
  <si>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</si>
  <si>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</si>
  <si>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</si>
  <si>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</si>
  <si>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</si>
  <si>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</si>
  <si>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</si>
  <si>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</si>
  <si>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</si>
  <si>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</si>
  <si>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</si>
  <si>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</si>
  <si>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</si>
  <si>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</si>
  <si>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</si>
  <si>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</si>
  <si>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</si>
  <si>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</si>
  <si>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</si>
  <si>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</si>
  <si>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</si>
  <si>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</si>
  <si>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</si>
  <si>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</si>
  <si>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</si>
  <si>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</si>
  <si>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</si>
  <si>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</si>
  <si>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</si>
  <si>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</si>
  <si>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</si>
  <si>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</si>
  <si>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</si>
  <si>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</si>
  <si>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</si>
  <si>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</si>
  <si>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</si>
  <si>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</si>
  <si>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</si>
  <si>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</si>
  <si>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</si>
  <si>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</si>
  <si>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</si>
  <si>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</si>
  <si>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</si>
  <si>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</si>
  <si>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</si>
  <si>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</si>
  <si>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</si>
  <si>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</si>
  <si>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</si>
  <si>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</si>
  <si>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</si>
  <si>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</si>
  <si>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</si>
  <si>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</si>
  <si>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</si>
  <si>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</si>
  <si>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</si>
  <si>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</si>
  <si>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</si>
  <si>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</si>
  <si>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</si>
  <si>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</si>
  <si>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</si>
  <si>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</si>
  <si>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</si>
  <si>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</si>
  <si>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</si>
  <si>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</si>
  <si>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</si>
  <si>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</si>
  <si>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</si>
  <si>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</si>
  <si>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</si>
  <si>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</si>
  <si>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</si>
  <si>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</si>
  <si>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</si>
  <si>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</si>
  <si>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</si>
  <si>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</si>
  <si>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</si>
  <si>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</si>
  <si>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</si>
  <si>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</si>
  <si>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</si>
  <si>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</si>
  <si>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</si>
  <si>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</si>
  <si>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</si>
  <si>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</si>
  <si>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</si>
  <si>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</si>
  <si>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</si>
  <si>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</si>
  <si>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</si>
  <si>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</si>
  <si>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</si>
  <si>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</si>
  <si>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</si>
  <si>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</si>
  <si>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</si>
  <si>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</si>
  <si>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</si>
  <si>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</si>
  <si>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</si>
  <si>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</si>
  <si>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</si>
  <si>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</si>
  <si>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</si>
  <si>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</si>
  <si>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</si>
  <si>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</si>
  <si>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</si>
  <si>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</si>
  <si>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</si>
  <si>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</si>
  <si>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</si>
  <si>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</si>
  <si>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</si>
  <si>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</si>
  <si>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</si>
  <si>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</si>
  <si>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</si>
  <si>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</si>
  <si>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</si>
  <si>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</si>
  <si>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</si>
  <si>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</si>
  <si>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</si>
  <si>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</si>
  <si>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</si>
  <si>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</si>
  <si>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</si>
  <si>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</si>
  <si>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</si>
  <si>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</si>
  <si>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</si>
  <si>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</si>
  <si>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</si>
  <si>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</si>
  <si>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</si>
  <si>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</si>
  <si>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</si>
  <si>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</si>
  <si>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</si>
  <si>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</si>
  <si>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</si>
  <si>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</si>
  <si>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</si>
  <si>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</si>
  <si>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</si>
  <si>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</si>
  <si>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</si>
  <si>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</si>
  <si>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</si>
  <si>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</si>
  <si>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</si>
  <si>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</si>
  <si>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</si>
  <si>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</si>
  <si>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</si>
  <si>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</si>
  <si>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</si>
  <si>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</si>
  <si>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</si>
  <si>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</si>
  <si>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</si>
  <si>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</si>
  <si>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</si>
  <si>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</si>
  <si>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</si>
  <si>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</si>
  <si>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</si>
  <si>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</si>
  <si>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</si>
  <si>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</si>
  <si>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</si>
  <si>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</si>
  <si>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</si>
  <si>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</si>
  <si>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</si>
  <si>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</si>
  <si>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</si>
  <si>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</si>
  <si>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</si>
  <si>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</si>
  <si>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</si>
  <si>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</si>
  <si>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</si>
  <si>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</si>
  <si>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</si>
  <si>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</si>
  <si>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</si>
  <si>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</si>
  <si>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</si>
  <si>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</si>
  <si>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</si>
  <si>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</si>
  <si>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</si>
  <si>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</si>
  <si>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</si>
  <si>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</si>
  <si>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</si>
  <si>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</si>
  <si>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</si>
  <si>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</si>
  <si>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</si>
  <si>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</si>
  <si>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</si>
  <si>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</si>
  <si>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</si>
  <si>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</si>
  <si>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</si>
  <si>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</si>
  <si>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</si>
  <si>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</si>
  <si>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</si>
  <si>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</si>
  <si>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</si>
  <si>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</si>
  <si>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</si>
  <si>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</si>
  <si>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</si>
  <si>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</si>
  <si>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</si>
  <si>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</si>
  <si>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</si>
  <si>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</si>
  <si>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</si>
  <si>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</si>
  <si>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</si>
  <si>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</si>
  <si>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</si>
  <si>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</si>
  <si>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</si>
  <si>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</si>
  <si>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</si>
  <si>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</si>
  <si>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</si>
  <si>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</si>
  <si>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</si>
  <si>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</si>
  <si>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</si>
  <si>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</si>
  <si>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</si>
  <si>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</si>
  <si>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</si>
  <si>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</si>
  <si>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</si>
  <si>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</si>
  <si>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</si>
  <si>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</si>
  <si>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</si>
  <si>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</si>
  <si>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</si>
  <si>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</si>
  <si>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</si>
  <si>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</si>
  <si>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</si>
  <si>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</si>
  <si>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</si>
  <si>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</si>
  <si>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</si>
  <si>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</si>
  <si>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</si>
  <si>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</si>
  <si>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</si>
  <si>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</si>
  <si>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</si>
  <si>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</si>
  <si>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</si>
  <si>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</si>
  <si>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</si>
  <si>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</si>
  <si>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</si>
  <si>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</si>
  <si>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</si>
  <si>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</si>
  <si>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</si>
  <si>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</si>
  <si>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</si>
  <si>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</si>
  <si>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</si>
  <si>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</si>
  <si>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</si>
  <si>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</si>
  <si>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</si>
  <si>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</si>
  <si>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</si>
  <si>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</si>
  <si>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</si>
  <si>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</si>
  <si>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</si>
  <si>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</si>
  <si>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</si>
  <si>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</si>
  <si>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</si>
  <si>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</si>
  <si>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</si>
  <si>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</si>
  <si>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</si>
  <si>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</si>
  <si>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</si>
  <si>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</si>
  <si>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</si>
  <si>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</si>
  <si>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</si>
  <si>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</si>
  <si>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</si>
  <si>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</si>
  <si>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</si>
  <si>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</si>
  <si>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</si>
  <si>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</si>
  <si>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</si>
  <si>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</si>
  <si>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</si>
  <si>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</si>
  <si>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</si>
  <si>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</si>
  <si>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</si>
  <si>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</si>
  <si>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</si>
  <si>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</si>
  <si>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</si>
  <si>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</si>
  <si>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</si>
  <si>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</si>
  <si>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</si>
  <si>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</si>
  <si>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</si>
  <si>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</si>
  <si>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</si>
  <si>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</si>
  <si>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</si>
  <si>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</si>
  <si>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</si>
  <si>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</si>
  <si>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</si>
  <si>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</si>
  <si>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</si>
  <si>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</si>
  <si>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</si>
  <si>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</si>
  <si>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</si>
  <si>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</si>
  <si>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</si>
  <si>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</si>
  <si>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</si>
  <si>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</si>
  <si>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</si>
  <si>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</si>
  <si>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</si>
  <si>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</si>
  <si>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</si>
  <si>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</si>
  <si>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</si>
  <si>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</si>
  <si>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</si>
  <si>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</si>
  <si>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</si>
  <si>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</si>
  <si>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</si>
  <si>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</si>
  <si>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</si>
  <si>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</si>
  <si>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</si>
  <si>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</si>
  <si>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</si>
  <si>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</si>
  <si>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</si>
  <si>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</si>
  <si>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</si>
  <si>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</si>
  <si>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</si>
  <si>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</si>
  <si>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</si>
  <si>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</si>
  <si>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</si>
  <si>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</si>
  <si>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</si>
  <si>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</si>
  <si>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</si>
  <si>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</si>
  <si>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</si>
  <si>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</si>
  <si>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</si>
  <si>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</si>
  <si>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</si>
  <si>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</si>
  <si>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</si>
  <si>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</si>
  <si>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</si>
  <si>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</si>
  <si>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</si>
  <si>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</si>
  <si>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</si>
  <si>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</si>
  <si>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</si>
  <si>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</si>
  <si>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</si>
  <si>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</si>
  <si>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</si>
  <si>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</si>
  <si>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</si>
  <si>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</si>
  <si>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</si>
  <si>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</si>
  <si>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</si>
  <si>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</si>
  <si>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</si>
  <si>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</si>
  <si>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</si>
  <si>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</si>
  <si>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</si>
  <si>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</si>
  <si>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</si>
  <si>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</si>
  <si>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</si>
  <si>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</si>
  <si>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</si>
  <si>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</si>
  <si>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</si>
  <si>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</si>
  <si>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</si>
  <si>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</si>
  <si>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</si>
  <si>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</si>
  <si>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</si>
  <si>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</si>
  <si>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</si>
  <si>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</si>
  <si>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</si>
  <si>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</si>
  <si>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</si>
  <si>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</si>
  <si>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</si>
  <si>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</si>
  <si>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</si>
  <si>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</si>
  <si>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</si>
  <si>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</si>
  <si>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</si>
  <si>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</si>
  <si>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</si>
  <si>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</si>
  <si>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</si>
  <si>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</si>
  <si>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</si>
  <si>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</si>
  <si>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</si>
  <si>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</si>
  <si>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</si>
  <si>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</si>
  <si>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</si>
  <si>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</si>
  <si>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</si>
  <si>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</si>
  <si>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</si>
  <si>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</si>
  <si>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</si>
  <si>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</si>
  <si>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</si>
  <si>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</si>
  <si>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</si>
  <si>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</si>
  <si>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</si>
  <si>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</si>
  <si>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</si>
  <si>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</si>
  <si>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</si>
  <si>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</si>
  <si>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</si>
  <si>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</si>
  <si>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</si>
  <si>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</si>
  <si>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</si>
  <si>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</si>
  <si>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</si>
  <si>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</si>
  <si>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</si>
  <si>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</si>
  <si>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</si>
  <si>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</si>
  <si>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</si>
  <si>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</si>
  <si>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</si>
  <si>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</si>
  <si>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</si>
  <si>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</si>
  <si>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</si>
  <si>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</si>
  <si>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</si>
  <si>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</si>
  <si>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</si>
  <si>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</si>
  <si>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</si>
  <si>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</si>
  <si>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</si>
  <si>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</si>
  <si>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</si>
  <si>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</si>
  <si>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</si>
  <si>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</si>
  <si>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</si>
  <si>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</si>
  <si>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</si>
  <si>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</si>
  <si>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</si>
  <si>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</si>
  <si>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</si>
  <si>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</si>
  <si>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</si>
  <si>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</si>
  <si>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</si>
  <si>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</si>
  <si>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</si>
  <si>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</si>
  <si>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</si>
  <si>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</si>
  <si>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</si>
  <si>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</si>
  <si>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</si>
  <si>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</si>
  <si>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</si>
  <si>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</si>
  <si>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</si>
  <si>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</si>
  <si>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</si>
  <si>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</si>
  <si>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</si>
  <si>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</si>
  <si>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</si>
  <si>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</si>
  <si>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</si>
  <si>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</si>
  <si>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</si>
  <si>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</si>
  <si>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</si>
  <si>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</si>
  <si>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</si>
  <si>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</si>
  <si>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</si>
  <si>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</si>
  <si>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</si>
  <si>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</si>
  <si>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</si>
  <si>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</si>
  <si>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</si>
  <si>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</si>
  <si>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</si>
  <si>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</si>
  <si>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</si>
  <si>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</si>
  <si>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</si>
  <si>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</si>
  <si>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</si>
  <si>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</si>
  <si>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</si>
  <si>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</si>
  <si>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</si>
  <si>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</si>
  <si>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</si>
  <si>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</si>
  <si>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</si>
  <si>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</si>
  <si>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</si>
  <si>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</si>
  <si>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</si>
  <si>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</si>
  <si>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</si>
  <si>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</si>
  <si>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</si>
  <si>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</si>
  <si>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</si>
  <si>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</si>
  <si>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</si>
  <si>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</si>
  <si>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</si>
  <si>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</si>
  <si>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</si>
  <si>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</si>
  <si>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</si>
  <si>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</si>
  <si>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</si>
  <si>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</si>
  <si>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</si>
  <si>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</si>
  <si>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</si>
  <si>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</si>
  <si>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</si>
  <si>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</si>
  <si>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</si>
  <si>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</si>
  <si>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</si>
  <si>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</si>
  <si>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</si>
  <si>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</si>
  <si>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</si>
  <si>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</si>
  <si>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</si>
  <si>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</si>
  <si>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</si>
  <si>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</si>
  <si>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</si>
  <si>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</si>
  <si>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</si>
  <si>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</si>
  <si>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</si>
  <si>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</si>
  <si>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</si>
  <si>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</si>
  <si>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</si>
  <si>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</si>
  <si>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</si>
  <si>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</si>
  <si>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</si>
  <si>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</si>
  <si>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</si>
  <si>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</si>
  <si>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</si>
  <si>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</si>
  <si>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</si>
  <si>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</si>
  <si>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</si>
  <si>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</si>
  <si>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</si>
  <si>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</si>
  <si>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</si>
  <si>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</si>
  <si>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</si>
  <si>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</si>
  <si>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</si>
  <si>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</si>
  <si>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</si>
  <si>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</si>
  <si>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</si>
  <si>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</si>
  <si>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</si>
  <si>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</si>
  <si>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</si>
  <si>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</si>
  <si>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</si>
  <si>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</si>
  <si>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</si>
  <si>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</si>
  <si>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</si>
  <si>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</si>
  <si>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</si>
  <si>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</si>
  <si>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</si>
  <si>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</si>
  <si>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</si>
  <si>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</si>
  <si>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</si>
  <si>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</si>
  <si>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</si>
  <si>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</si>
  <si>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</si>
  <si>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</si>
  <si>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</si>
  <si>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</si>
  <si>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</si>
  <si>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</si>
  <si>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</si>
  <si>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</si>
  <si>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</si>
  <si>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</si>
  <si>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</si>
  <si>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</si>
  <si>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</si>
  <si>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</si>
  <si>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</si>
  <si>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</si>
  <si>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</si>
  <si>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</si>
  <si>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</si>
  <si>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</si>
  <si>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</si>
  <si>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</si>
  <si>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</si>
  <si>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</si>
  <si>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</si>
  <si>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</si>
  <si>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</si>
  <si>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</si>
  <si>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</si>
  <si>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</si>
  <si>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</si>
  <si>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</si>
  <si>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</si>
  <si>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</si>
  <si>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</si>
  <si>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</si>
  <si>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</si>
  <si>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</si>
  <si>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</si>
  <si>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</si>
  <si>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</si>
  <si>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</si>
  <si>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</si>
  <si>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</si>
  <si>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</si>
  <si>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</si>
  <si>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</si>
  <si>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</si>
  <si>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</si>
  <si>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</si>
  <si>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</si>
  <si>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</si>
  <si>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</si>
  <si>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</si>
  <si>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</si>
  <si>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</si>
  <si>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</si>
  <si>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</si>
  <si>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</si>
  <si>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</si>
  <si>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</si>
  <si>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</si>
  <si>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</si>
  <si>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</si>
  <si>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</si>
  <si>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</si>
  <si>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</si>
  <si>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</si>
  <si>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</si>
  <si>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</si>
  <si>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</si>
  <si>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</si>
  <si>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</si>
  <si>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</si>
  <si>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</si>
  <si>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</si>
  <si>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</si>
  <si>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</si>
  <si>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</si>
  <si>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</si>
  <si>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</si>
  <si>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</si>
  <si>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</si>
  <si>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</si>
  <si>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</si>
  <si>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</si>
  <si>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</si>
  <si>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</si>
  <si>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</si>
  <si>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</si>
  <si>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</si>
  <si>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</si>
  <si>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</si>
  <si>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</si>
  <si>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</si>
  <si>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</si>
  <si>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</si>
  <si>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</si>
  <si>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</si>
  <si>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</si>
  <si>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</si>
  <si>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</si>
  <si>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</si>
  <si>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</si>
  <si>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</si>
  <si>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</si>
  <si>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</si>
  <si>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</si>
  <si>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</si>
  <si>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</si>
  <si>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</si>
  <si>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</si>
  <si>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</si>
  <si>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</si>
  <si>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</si>
  <si>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</si>
  <si>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</si>
  <si>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</si>
  <si>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</si>
  <si>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</si>
  <si>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</si>
  <si>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</si>
  <si>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</si>
  <si>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</si>
  <si>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</si>
  <si>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</si>
  <si>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</si>
  <si>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</si>
  <si>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</si>
  <si>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</si>
  <si>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</si>
  <si>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</si>
  <si>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</si>
  <si>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</si>
  <si>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</si>
  <si>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</si>
  <si>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</si>
  <si>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</si>
  <si>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</si>
  <si>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</si>
  <si>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</si>
  <si>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</si>
  <si>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</si>
  <si>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</si>
  <si>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</si>
  <si>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</si>
  <si>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</si>
  <si>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</si>
  <si>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</si>
  <si>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</si>
  <si>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</si>
  <si>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</si>
  <si>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</si>
  <si>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</si>
  <si>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</si>
  <si>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</si>
  <si>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</si>
  <si>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</si>
  <si>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</si>
  <si>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</si>
  <si>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</si>
  <si>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</si>
  <si>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</si>
  <si>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</si>
  <si>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</si>
  <si>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</si>
  <si>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</si>
  <si>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</si>
  <si>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</si>
  <si>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</si>
  <si>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</si>
  <si>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</si>
  <si>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</si>
  <si>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</si>
  <si>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</si>
  <si>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</si>
  <si>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</si>
  <si>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</si>
  <si>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</si>
  <si>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</si>
  <si>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</si>
  <si>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</si>
  <si>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</si>
  <si>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</si>
  <si>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</si>
  <si>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</si>
  <si>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</si>
  <si>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</si>
  <si>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</si>
  <si>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</si>
  <si>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</si>
  <si>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</si>
  <si>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</si>
  <si>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</si>
  <si>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</si>
  <si>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</si>
  <si>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</si>
  <si>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</si>
  <si>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</si>
  <si>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</si>
  <si>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</si>
  <si>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</si>
  <si>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</si>
  <si>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</si>
  <si>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</si>
  <si>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</si>
  <si>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</si>
  <si>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</si>
  <si>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</si>
  <si>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</si>
  <si>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</si>
  <si>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</si>
  <si>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</si>
  <si>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</si>
  <si>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</si>
  <si>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</si>
  <si>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</si>
  <si>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</si>
  <si>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</si>
  <si>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</si>
  <si>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</si>
  <si>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</si>
  <si>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</si>
  <si>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</si>
  <si>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</si>
  <si>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</si>
  <si>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</si>
  <si>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</si>
  <si>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</si>
  <si>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</si>
  <si>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</si>
  <si>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</si>
  <si>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</si>
  <si>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</si>
  <si>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</si>
  <si>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</si>
  <si>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</si>
  <si>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</si>
  <si>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</si>
  <si>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</si>
  <si>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</si>
  <si>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</si>
  <si>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</si>
  <si>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</si>
  <si>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</si>
  <si>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</si>
  <si>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</si>
  <si>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</si>
  <si>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</si>
  <si>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</si>
  <si>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</si>
  <si>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</si>
  <si>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</si>
  <si>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</si>
  <si>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</si>
  <si>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</si>
  <si>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</si>
  <si>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</si>
  <si>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</si>
  <si>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</si>
  <si>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</si>
  <si>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</si>
  <si>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</si>
  <si>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</si>
  <si>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</si>
  <si>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</si>
  <si>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</si>
  <si>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</si>
  <si>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</si>
  <si>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</si>
  <si>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</si>
  <si>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</si>
  <si>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</si>
  <si>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</si>
  <si>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</si>
  <si>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</si>
  <si>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</si>
  <si>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</si>
  <si>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</si>
  <si>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</si>
  <si>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</si>
  <si>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</si>
  <si>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</si>
  <si>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</si>
  <si>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</si>
  <si>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</si>
  <si>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</si>
  <si>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</si>
  <si>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</si>
  <si>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</si>
  <si>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</si>
  <si>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</si>
  <si>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</si>
  <si>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</si>
  <si>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</si>
  <si>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</si>
  <si>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</si>
  <si>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</si>
  <si>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</si>
  <si>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</si>
  <si>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</si>
  <si>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</si>
  <si>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</si>
  <si>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</si>
  <si>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</si>
  <si>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</si>
  <si>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</si>
  <si>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</si>
  <si>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</si>
  <si>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</si>
  <si>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</si>
  <si>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</si>
  <si>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</si>
  <si>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</si>
  <si>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</si>
  <si>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</si>
  <si>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</si>
  <si>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</si>
  <si>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</si>
  <si>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</si>
  <si>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</si>
  <si>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</si>
  <si>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</si>
  <si>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</si>
  <si>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</si>
  <si>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</si>
  <si>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</si>
  <si>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</si>
  <si>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</si>
  <si>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</si>
  <si>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</si>
  <si>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</si>
  <si>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</si>
  <si>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</si>
  <si>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</si>
  <si>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</si>
  <si>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</si>
  <si>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</si>
  <si>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</si>
  <si>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</si>
  <si>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</si>
  <si>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</si>
  <si>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</si>
  <si>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</si>
  <si>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</si>
  <si>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</si>
  <si>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</si>
  <si>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</si>
  <si>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</si>
  <si>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</si>
  <si>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</si>
  <si>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</si>
  <si>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</si>
  <si>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</si>
  <si>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</si>
  <si>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</si>
  <si>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</si>
  <si>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</si>
  <si>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</si>
  <si>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</si>
  <si>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</si>
  <si>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</si>
  <si>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</si>
  <si>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</si>
  <si>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</si>
  <si>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</si>
  <si>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</si>
  <si>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</si>
  <si>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</si>
  <si>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</si>
  <si>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</si>
  <si>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</si>
  <si>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</si>
  <si>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</si>
  <si>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</si>
  <si>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</si>
  <si>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</si>
  <si>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</si>
  <si>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</si>
  <si>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</si>
  <si>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</si>
  <si>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</si>
  <si>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</si>
  <si>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</si>
  <si>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</si>
  <si>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</si>
  <si>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</si>
  <si>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</si>
  <si>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</si>
  <si>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</si>
  <si>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</si>
  <si>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</si>
  <si>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</si>
  <si>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</si>
  <si>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</si>
  <si>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</si>
  <si>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</si>
  <si>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</si>
  <si>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</si>
  <si>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</si>
  <si>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</si>
  <si>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</si>
  <si>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</si>
  <si>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</si>
  <si>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</si>
  <si>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</si>
  <si>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</si>
  <si>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</si>
  <si>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</si>
  <si>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</si>
  <si>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</si>
  <si>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</si>
  <si>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</si>
  <si>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</si>
  <si>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</si>
  <si>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</si>
  <si>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</si>
  <si>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</si>
  <si>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</si>
  <si>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</si>
  <si>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</si>
  <si>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</si>
  <si>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</si>
  <si>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</si>
  <si>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</si>
  <si>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</si>
  <si>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</si>
  <si>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</si>
  <si>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</si>
  <si>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</si>
  <si>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</si>
  <si>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</si>
  <si>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</si>
  <si>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</si>
  <si>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</si>
  <si>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</si>
  <si>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</si>
  <si>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</si>
  <si>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</si>
  <si>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</si>
  <si>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</si>
  <si>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</si>
  <si>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</si>
  <si>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</si>
  <si>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</si>
  <si>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</si>
  <si>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</si>
  <si>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</si>
  <si>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</si>
  <si>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</si>
  <si>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</si>
  <si>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</si>
  <si>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</si>
  <si>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</si>
  <si>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</si>
  <si>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</si>
  <si>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</si>
  <si>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</si>
  <si>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</si>
  <si>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</si>
  <si>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</si>
  <si>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</si>
  <si>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</si>
  <si>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</si>
  <si>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</si>
  <si>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</si>
  <si>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</si>
  <si>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</si>
  <si>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</si>
  <si>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</si>
  <si>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</si>
  <si>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</si>
  <si>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</si>
  <si>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</si>
  <si>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</si>
  <si>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</si>
  <si>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</si>
  <si>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</si>
  <si>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</si>
  <si>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</si>
  <si>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</si>
  <si>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</si>
  <si>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</si>
  <si>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</si>
  <si>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</si>
  <si>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</si>
  <si>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</si>
  <si>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</si>
  <si>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</si>
  <si>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</si>
  <si>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</si>
  <si>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</si>
  <si>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</si>
  <si>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</si>
  <si>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</si>
  <si>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</si>
  <si>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</si>
  <si>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</si>
  <si>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</si>
  <si>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</si>
  <si>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</si>
  <si>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</si>
  <si>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</si>
  <si>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</si>
  <si>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</si>
  <si>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</si>
  <si>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</si>
  <si>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</si>
  <si>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</si>
  <si>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</si>
  <si>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</si>
  <si>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</si>
  <si>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</si>
  <si>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</si>
  <si>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</si>
  <si>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</si>
  <si>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</si>
  <si>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</si>
  <si>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</si>
  <si>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</si>
  <si>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</si>
  <si>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</si>
  <si>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</si>
  <si>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</si>
  <si>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</si>
  <si>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</si>
  <si>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</si>
  <si>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</si>
  <si>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</si>
  <si>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</si>
  <si>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</si>
  <si>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</si>
  <si>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</si>
  <si>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</si>
  <si>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</si>
  <si>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</si>
  <si>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</si>
  <si>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</si>
  <si>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</si>
  <si>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</si>
  <si>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</si>
  <si>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</si>
  <si>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</si>
  <si>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</si>
  <si>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</si>
  <si>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</si>
  <si>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</si>
  <si>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</si>
  <si>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</si>
  <si>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</si>
  <si>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</si>
  <si>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</si>
  <si>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</si>
  <si>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</si>
  <si>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</si>
  <si>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</si>
  <si>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</si>
  <si>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</si>
  <si>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</si>
  <si>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</si>
  <si>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</si>
  <si>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</si>
  <si>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</si>
  <si>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</si>
  <si>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</si>
  <si>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</si>
  <si>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</si>
  <si>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</si>
  <si>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</si>
  <si>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</si>
  <si>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</si>
  <si>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</si>
  <si>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</si>
  <si>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</si>
  <si>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</si>
  <si>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</si>
  <si>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</si>
  <si>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</si>
  <si>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</si>
  <si>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</si>
  <si>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</si>
  <si>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</si>
  <si>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</si>
  <si>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</si>
  <si>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</si>
  <si>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</si>
  <si>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</si>
  <si>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</si>
  <si>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</si>
  <si>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</si>
  <si>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</si>
  <si>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</si>
  <si>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</si>
  <si>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</si>
  <si>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</si>
  <si>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</si>
  <si>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</si>
  <si>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</si>
  <si>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</si>
  <si>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</si>
  <si>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</si>
  <si>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</si>
  <si>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</si>
  <si>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</si>
  <si>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</si>
  <si>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</si>
  <si>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</si>
  <si>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</si>
  <si>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</si>
  <si>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</si>
  <si>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</si>
  <si>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</si>
  <si>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</si>
  <si>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</si>
  <si>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</si>
  <si>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</si>
  <si>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</si>
  <si>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</si>
  <si>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</si>
  <si>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</si>
  <si>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</si>
  <si>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</si>
  <si>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</si>
  <si>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</si>
  <si>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</si>
  <si>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</si>
  <si>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</si>
  <si>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</si>
  <si>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</si>
  <si>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</si>
  <si>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</si>
  <si>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</si>
  <si>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</si>
  <si>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</si>
  <si>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</si>
  <si>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</si>
  <si>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</si>
  <si>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</si>
  <si>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</si>
  <si>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</si>
  <si>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</si>
  <si>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</si>
  <si>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</si>
  <si>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</si>
  <si>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</si>
  <si>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</si>
  <si>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</si>
  <si>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</si>
  <si>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</si>
  <si>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</si>
  <si>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</si>
  <si>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</si>
  <si>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</si>
  <si>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</si>
  <si>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</si>
  <si>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</si>
  <si>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</si>
  <si>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</si>
  <si>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</si>
  <si>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</si>
  <si>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</si>
  <si>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</si>
  <si>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</si>
  <si>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</si>
  <si>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</si>
  <si>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</si>
  <si>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</si>
  <si>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</si>
  <si>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</si>
  <si>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</si>
  <si>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</si>
  <si>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</si>
  <si>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</si>
  <si>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</si>
  <si>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</si>
  <si>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</si>
  <si>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</si>
  <si>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</si>
  <si>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</si>
  <si>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</si>
  <si>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</si>
  <si>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</si>
  <si>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</si>
  <si>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</si>
  <si>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</si>
  <si>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</si>
  <si>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</si>
  <si>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</si>
  <si>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</si>
  <si>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</si>
  <si>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</si>
  <si>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</si>
  <si>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</si>
  <si>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</si>
  <si>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</si>
  <si>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</si>
  <si>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</si>
  <si>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</si>
  <si>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</si>
  <si>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</si>
  <si>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</si>
  <si>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</si>
  <si>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</si>
  <si>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</si>
  <si>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</si>
  <si>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</si>
  <si>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</si>
  <si>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</si>
  <si>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</si>
  <si>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</si>
  <si>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</si>
  <si>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</si>
  <si>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</si>
  <si>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</si>
  <si>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</si>
  <si>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</si>
  <si>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</si>
  <si>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</si>
  <si>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</si>
  <si>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</si>
  <si>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</si>
  <si>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</si>
  <si>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</si>
  <si>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</si>
  <si>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</si>
  <si>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</si>
  <si>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</si>
  <si>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</si>
  <si>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</si>
  <si>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</si>
  <si>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</si>
  <si>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</si>
  <si>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</si>
  <si>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</si>
  <si>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</si>
  <si>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</si>
  <si>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</si>
  <si>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</si>
  <si>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</si>
  <si>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</si>
  <si>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</si>
  <si>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</si>
  <si>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</si>
  <si>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</si>
  <si>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</si>
  <si>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</si>
  <si>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</si>
  <si>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</si>
  <si>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</si>
  <si>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</si>
  <si>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</si>
  <si>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</si>
  <si>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</si>
  <si>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</si>
  <si>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</si>
  <si>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</si>
  <si>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</si>
  <si>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</si>
  <si>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</si>
  <si>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</si>
  <si>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</si>
  <si>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</si>
  <si>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</si>
  <si>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</si>
  <si>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</si>
  <si>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</si>
  <si>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</si>
  <si>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</si>
  <si>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</si>
  <si>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</si>
  <si>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</si>
  <si>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</si>
  <si>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</si>
  <si>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</si>
  <si>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</si>
  <si>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</si>
  <si>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</si>
  <si>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</si>
  <si>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</si>
  <si>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</si>
  <si>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</si>
  <si>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</si>
  <si>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</si>
  <si>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</si>
  <si>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</si>
  <si>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</si>
  <si>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</si>
  <si>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</si>
  <si>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</si>
  <si>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</si>
  <si>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</si>
  <si>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</si>
  <si>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</si>
  <si>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</si>
  <si>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</si>
  <si>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</si>
  <si>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</si>
  <si>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</si>
  <si>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</si>
  <si>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</si>
  <si>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</si>
  <si>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</si>
  <si>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</si>
  <si>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</si>
  <si>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</si>
  <si>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</si>
  <si>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</si>
  <si>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</si>
  <si>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</si>
  <si>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</si>
  <si>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</si>
  <si>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</si>
  <si>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</si>
  <si>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</si>
  <si>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</si>
  <si>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</si>
  <si>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</si>
  <si>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</si>
  <si>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</si>
  <si>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</si>
  <si>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</si>
  <si>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</si>
  <si>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</si>
  <si>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</si>
  <si>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</si>
  <si>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</si>
  <si>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</si>
  <si>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</si>
  <si>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</si>
  <si>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</si>
  <si>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</si>
  <si>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</si>
  <si>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</si>
  <si>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</si>
  <si>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</si>
  <si>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</si>
  <si>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</si>
  <si>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</si>
  <si>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</si>
  <si>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</si>
  <si>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</si>
  <si>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</si>
  <si>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</si>
  <si>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</si>
  <si>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</si>
  <si>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</si>
  <si>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</si>
  <si>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</si>
  <si>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</si>
  <si>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</si>
  <si>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</si>
  <si>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</si>
  <si>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</si>
  <si>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</si>
  <si>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</si>
  <si>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</si>
  <si>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</si>
  <si>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</si>
  <si>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</si>
  <si>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</si>
  <si>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</si>
  <si>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</si>
  <si>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</si>
  <si>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</si>
  <si>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</si>
  <si>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</si>
  <si>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</si>
  <si>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</si>
  <si>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</si>
  <si>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</si>
  <si>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</si>
  <si>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</si>
  <si>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</si>
  <si>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</si>
  <si>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</si>
  <si>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</si>
  <si>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</si>
  <si>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</si>
  <si>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</si>
  <si>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</si>
  <si>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</si>
  <si>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</si>
  <si>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</si>
  <si>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</si>
  <si>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</si>
  <si>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</si>
  <si>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</si>
  <si>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</si>
  <si>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</si>
  <si>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</si>
  <si>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</si>
  <si>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</si>
  <si>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</si>
  <si>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</si>
  <si>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</si>
  <si>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</si>
  <si>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</si>
  <si>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</si>
  <si>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</si>
  <si>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</si>
  <si>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</si>
  <si>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</si>
  <si>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</si>
  <si>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</si>
  <si>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</si>
  <si>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</si>
  <si>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</si>
  <si>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</si>
  <si>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</si>
  <si>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</si>
  <si>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</si>
  <si>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</si>
  <si>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</si>
  <si>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</si>
  <si>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</si>
  <si>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</si>
  <si>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</si>
  <si>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</si>
  <si>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</si>
  <si>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</si>
  <si>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</si>
  <si>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</si>
  <si>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</si>
  <si>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</si>
  <si>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</si>
  <si>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</si>
  <si>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</si>
  <si>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</si>
  <si>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</si>
  <si>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</si>
  <si>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</si>
  <si>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</si>
  <si>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</si>
  <si>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</si>
  <si>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</si>
  <si>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</si>
  <si>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</si>
  <si>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</si>
  <si>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</si>
  <si>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</si>
  <si>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</si>
  <si>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</si>
  <si>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</si>
  <si>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</si>
  <si>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</si>
  <si>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</si>
  <si>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</si>
  <si>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</si>
  <si>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</si>
  <si>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</si>
  <si>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</si>
  <si>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</si>
  <si>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</si>
  <si>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</si>
  <si>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</si>
  <si>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</si>
  <si>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</si>
  <si>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</si>
  <si>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</si>
  <si>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</si>
  <si>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</si>
  <si>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</si>
  <si>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</si>
  <si>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</si>
  <si>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</si>
  <si>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</si>
  <si>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</si>
  <si>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</si>
  <si>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</si>
  <si>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</si>
  <si>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</si>
  <si>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</si>
  <si>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</si>
  <si>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</si>
  <si>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</si>
  <si>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</si>
  <si>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</si>
  <si>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</si>
  <si>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</si>
  <si>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</si>
  <si>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</si>
  <si>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</si>
  <si>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</si>
  <si>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</si>
  <si>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</si>
  <si>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</si>
  <si>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</si>
  <si>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</si>
  <si>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</si>
  <si>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</si>
  <si>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</si>
  <si>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</si>
  <si>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</si>
  <si>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</si>
  <si>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</si>
  <si>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</si>
  <si>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</si>
  <si>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</si>
  <si>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</si>
  <si>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</si>
  <si>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</si>
  <si>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</si>
  <si>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</si>
  <si>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</si>
  <si>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</si>
  <si>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</si>
  <si>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</si>
  <si>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</si>
  <si>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</si>
  <si>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</si>
  <si>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</si>
  <si>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</si>
  <si>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</si>
  <si>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</si>
  <si>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</si>
  <si>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</si>
  <si>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</si>
  <si>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</si>
  <si>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</si>
  <si>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</si>
  <si>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</si>
  <si>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</si>
  <si>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</si>
  <si>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</si>
  <si>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</si>
  <si>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</si>
  <si>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</si>
  <si>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</si>
  <si>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</si>
  <si>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</si>
  <si>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</si>
  <si>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</si>
  <si>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</si>
  <si>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</si>
  <si>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</si>
  <si>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</si>
  <si>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</si>
  <si>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</si>
  <si>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</si>
  <si>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</si>
  <si>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</si>
  <si>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</si>
  <si>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</si>
  <si>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</si>
  <si>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</si>
  <si>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</si>
  <si>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</si>
  <si>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</si>
  <si>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</si>
  <si>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</si>
  <si>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</si>
  <si>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</si>
  <si>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</si>
  <si>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</si>
  <si>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</si>
  <si>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</si>
  <si>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</si>
  <si>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</si>
  <si>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</si>
  <si>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</si>
  <si>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</si>
  <si>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</si>
  <si>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</si>
  <si>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</si>
  <si>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</si>
  <si>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</si>
  <si>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</si>
  <si>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</si>
  <si>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</si>
  <si>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</si>
  <si>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</si>
  <si>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</si>
  <si>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</si>
  <si>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</si>
  <si>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</si>
  <si>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</si>
  <si>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</si>
  <si>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</si>
  <si>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</si>
  <si>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</si>
  <si>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</si>
  <si>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</si>
  <si>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</si>
  <si>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</si>
  <si>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</si>
  <si>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</si>
  <si>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</si>
  <si>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</si>
  <si>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</si>
  <si>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</si>
  <si>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</si>
  <si>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</si>
  <si>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</si>
  <si>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</si>
  <si>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</si>
  <si>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</si>
  <si>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</si>
  <si>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</si>
  <si>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</si>
  <si>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</si>
  <si>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</si>
  <si>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</si>
  <si>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</si>
  <si>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</si>
  <si>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</si>
  <si>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</si>
  <si>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</si>
  <si>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</si>
  <si>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</si>
  <si>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</si>
  <si>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</si>
  <si>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</si>
  <si>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</si>
  <si>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</si>
  <si>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</si>
  <si>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</si>
  <si>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</si>
  <si>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</si>
  <si>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</si>
  <si>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</si>
  <si>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</si>
  <si>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</si>
  <si>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</si>
  <si>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</si>
  <si>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</si>
  <si>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</si>
  <si>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</si>
  <si>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</si>
  <si>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</si>
  <si>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</si>
  <si>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</si>
  <si>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</si>
  <si>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</si>
  <si>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</si>
  <si>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</si>
  <si>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</si>
  <si>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</si>
  <si>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</si>
  <si>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</si>
  <si>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</si>
  <si>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</si>
  <si>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</si>
  <si>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</si>
  <si>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</si>
  <si>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</si>
  <si>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</si>
  <si>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</si>
  <si>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</si>
  <si>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</si>
  <si>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</si>
  <si>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</si>
  <si>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</si>
  <si>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</si>
  <si>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</si>
  <si>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</si>
  <si>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</si>
  <si>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</si>
  <si>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</si>
  <si>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</si>
  <si>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</si>
  <si>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</si>
  <si>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</si>
  <si>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</si>
  <si>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</si>
  <si>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</si>
  <si>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</si>
  <si>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</si>
  <si>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</si>
  <si>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</si>
  <si>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</si>
  <si>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</si>
  <si>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</si>
  <si>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</si>
  <si>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</si>
  <si>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</si>
  <si>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</si>
  <si>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</si>
  <si>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</si>
  <si>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</si>
  <si>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</si>
  <si>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</si>
  <si>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</si>
  <si>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</si>
  <si>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</si>
  <si>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</si>
  <si>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</si>
  <si>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</si>
  <si>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</si>
  <si>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</si>
  <si>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</si>
  <si>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</si>
  <si>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</si>
  <si>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</si>
  <si>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</si>
  <si>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</si>
  <si>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</si>
  <si>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</si>
  <si>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</si>
  <si>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</si>
  <si>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</si>
  <si>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</si>
  <si>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</si>
  <si>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</si>
  <si>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</si>
  <si>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</si>
  <si>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</si>
  <si>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</si>
  <si>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</si>
  <si>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</si>
  <si>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</si>
  <si>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</si>
  <si>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</si>
  <si>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</si>
  <si>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</si>
  <si>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</si>
  <si>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</si>
  <si>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</si>
  <si>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</si>
  <si>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</si>
  <si>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</si>
  <si>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</si>
  <si>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</si>
  <si>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</si>
  <si>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</si>
  <si>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</si>
  <si>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</si>
  <si>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</si>
  <si>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</si>
  <si>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</si>
  <si>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</si>
  <si>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</si>
  <si>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</si>
  <si>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</si>
  <si>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</si>
  <si>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</si>
  <si>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</si>
  <si>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</si>
  <si>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</si>
  <si>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</si>
  <si>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</si>
  <si>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</si>
  <si>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</si>
  <si>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</si>
  <si>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</si>
  <si>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</si>
  <si>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</si>
  <si>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</si>
  <si>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</si>
  <si>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</si>
  <si>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</si>
  <si>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</si>
  <si>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</si>
  <si>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</si>
  <si>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</si>
  <si>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</si>
  <si>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</si>
  <si>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</si>
  <si>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</si>
  <si>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</si>
  <si>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</si>
  <si>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</si>
  <si>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</si>
  <si>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</si>
  <si>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</si>
  <si>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</si>
  <si>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</si>
  <si>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</si>
  <si>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</si>
  <si>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</si>
  <si>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</si>
  <si>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</si>
  <si>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</si>
  <si>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</si>
  <si>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</si>
  <si>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</si>
  <si>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</si>
  <si>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</si>
  <si>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</si>
  <si>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</si>
  <si>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</si>
  <si>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</si>
  <si>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</si>
  <si>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</si>
  <si>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</si>
  <si>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</si>
  <si>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</si>
  <si>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</si>
  <si>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</si>
  <si>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</si>
  <si>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</si>
  <si>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</si>
  <si>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</si>
  <si>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</si>
  <si>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</si>
  <si>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</si>
  <si>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</si>
  <si>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</si>
  <si>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</si>
  <si>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</si>
  <si>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</si>
  <si>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</si>
  <si>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</si>
  <si>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</si>
  <si>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</si>
  <si>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</si>
  <si>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</si>
  <si>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</si>
  <si>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</si>
  <si>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</si>
  <si>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</si>
  <si>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</si>
  <si>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</si>
  <si>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</si>
  <si>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</si>
  <si>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</si>
  <si>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</si>
  <si>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</si>
  <si>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</si>
  <si>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</si>
  <si>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</si>
  <si>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</si>
  <si>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</si>
  <si>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</si>
  <si>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</si>
  <si>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</si>
  <si>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</si>
  <si>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</si>
  <si>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</si>
  <si>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</si>
  <si>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</si>
  <si>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</si>
  <si>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</si>
  <si>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</si>
  <si>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</si>
  <si>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</si>
  <si>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</si>
  <si>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</si>
  <si>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</si>
  <si>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</si>
  <si>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</si>
  <si>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</si>
  <si>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</si>
  <si>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</si>
  <si>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</si>
  <si>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</si>
  <si>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</si>
  <si>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</si>
  <si>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</si>
  <si>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</si>
  <si>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</si>
  <si>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</si>
  <si>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</si>
  <si>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</si>
  <si>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</si>
  <si>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</si>
  <si>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</si>
  <si>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</si>
  <si>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</si>
  <si>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</si>
  <si>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</si>
  <si>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</si>
  <si>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</si>
  <si>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</si>
  <si>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</si>
  <si>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</si>
  <si>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</si>
  <si>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</si>
  <si>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</si>
  <si>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</si>
  <si>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</si>
  <si>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</si>
  <si>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</si>
  <si>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</si>
  <si>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</si>
  <si>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</si>
  <si>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</si>
  <si>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</si>
  <si>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</si>
  <si>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</si>
  <si>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</si>
  <si>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</si>
  <si>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</si>
  <si>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</si>
  <si>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</si>
  <si>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</si>
  <si>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</si>
  <si>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</si>
  <si>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</si>
  <si>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</si>
  <si>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</si>
  <si>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</si>
  <si>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</si>
  <si>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</si>
  <si>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</si>
  <si>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</si>
  <si>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</si>
  <si>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</si>
  <si>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</si>
  <si>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</si>
  <si>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</si>
  <si>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</si>
  <si>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</si>
  <si>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</si>
  <si>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</si>
  <si>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</si>
  <si>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</si>
  <si>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</si>
  <si>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</si>
  <si>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</si>
  <si>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</si>
  <si>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</si>
  <si>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</si>
  <si>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</si>
  <si>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</si>
  <si>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</si>
  <si>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</si>
  <si>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</si>
  <si>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</si>
  <si>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</si>
  <si>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</si>
  <si>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</si>
  <si>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</si>
  <si>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</si>
  <si>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</si>
  <si>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</si>
  <si>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</si>
  <si>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</si>
  <si>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</si>
  <si>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</si>
  <si>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</si>
  <si>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</si>
  <si>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</si>
  <si>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</si>
  <si>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</si>
  <si>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</si>
  <si>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</si>
  <si>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</si>
  <si>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</si>
  <si>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</si>
  <si>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</si>
  <si>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</si>
  <si>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</si>
  <si>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</si>
  <si>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</si>
  <si>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</si>
  <si>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</si>
  <si>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</si>
  <si>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</si>
  <si>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</si>
  <si>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</si>
  <si>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</si>
  <si>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</si>
  <si>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</si>
  <si>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</si>
  <si>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</si>
  <si>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</si>
  <si>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</si>
  <si>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</si>
  <si>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</si>
  <si>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</si>
  <si>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</si>
  <si>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</si>
  <si>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</si>
  <si>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</si>
  <si>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</si>
  <si>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</si>
  <si>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</si>
  <si>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</si>
  <si>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</si>
  <si>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</si>
  <si>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</si>
  <si>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</si>
  <si>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</si>
  <si>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</si>
  <si>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</si>
  <si>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</si>
  <si>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</si>
  <si>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</si>
  <si>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</si>
  <si>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</si>
  <si>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</si>
  <si>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</si>
  <si>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</si>
  <si>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</si>
  <si>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</si>
  <si>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</si>
  <si>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</si>
  <si>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</si>
  <si>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</si>
  <si>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</si>
  <si>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</si>
  <si>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</si>
  <si>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</si>
  <si>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</si>
  <si>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</si>
  <si>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</si>
  <si>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</si>
  <si>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</si>
  <si>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</si>
  <si>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</si>
  <si>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</si>
  <si>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</si>
  <si>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</si>
  <si>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</si>
  <si>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</si>
  <si>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</si>
  <si>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</si>
  <si>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</si>
  <si>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</si>
  <si>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</si>
  <si>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</si>
  <si>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</si>
  <si>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</si>
  <si>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</si>
  <si>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</si>
  <si>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</si>
  <si>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</si>
  <si>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</si>
  <si>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</si>
  <si>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</si>
  <si>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</si>
  <si>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</si>
  <si>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</si>
  <si>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</si>
  <si>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</si>
  <si>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</si>
  <si>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</si>
  <si>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</si>
  <si>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</si>
  <si>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</si>
  <si>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</si>
  <si>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</si>
  <si>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</si>
  <si>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</si>
  <si>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</si>
  <si>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</si>
  <si>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</si>
  <si>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</si>
  <si>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</si>
  <si>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</si>
  <si>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</si>
  <si>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</si>
  <si>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</si>
  <si>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</si>
  <si>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</si>
  <si>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</si>
  <si>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</si>
  <si>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</si>
  <si>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</si>
  <si>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</si>
  <si>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</si>
  <si>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</si>
  <si>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</si>
  <si>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</si>
  <si>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</si>
  <si>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</si>
  <si>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</si>
  <si>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</si>
  <si>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</si>
  <si>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</si>
  <si>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</si>
  <si>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</si>
  <si>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</si>
  <si>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</si>
  <si>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</si>
  <si>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</si>
  <si>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</si>
  <si>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</si>
  <si>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</si>
  <si>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</si>
  <si>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</si>
  <si>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</si>
  <si>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</si>
  <si>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</si>
  <si>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</si>
  <si>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</si>
  <si>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</si>
  <si>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</si>
  <si>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</si>
  <si>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</si>
  <si>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</si>
  <si>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</si>
  <si>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</si>
  <si>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</si>
  <si>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</si>
  <si>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</si>
  <si>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</si>
  <si>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</si>
  <si>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</si>
  <si>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</si>
  <si>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</si>
  <si>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</si>
  <si>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</si>
  <si>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</si>
  <si>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</si>
  <si>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</si>
  <si>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</si>
  <si>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</si>
  <si>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</si>
  <si>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</si>
  <si>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</si>
  <si>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</si>
  <si>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</si>
  <si>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</si>
  <si>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</si>
  <si>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</si>
  <si>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</si>
  <si>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</si>
  <si>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</si>
  <si>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</si>
  <si>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</si>
  <si>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</si>
  <si>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</si>
  <si>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</si>
  <si>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</si>
  <si>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</si>
  <si>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</si>
  <si>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</si>
  <si>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</si>
  <si>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</si>
  <si>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</si>
  <si>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</si>
  <si>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</si>
  <si>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</si>
  <si>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</si>
  <si>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</si>
  <si>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</si>
  <si>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</si>
  <si>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</si>
  <si>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</si>
  <si>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</si>
  <si>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</si>
  <si>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</si>
  <si>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</si>
  <si>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</si>
  <si>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</si>
  <si>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</si>
  <si>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</si>
  <si>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</si>
  <si>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</si>
  <si>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</si>
  <si>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</si>
  <si>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</si>
  <si>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</si>
  <si>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</si>
  <si>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</si>
  <si>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</si>
  <si>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</si>
  <si>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</si>
  <si>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</si>
  <si>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</si>
  <si>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</si>
  <si>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</si>
  <si>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</si>
  <si>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</si>
  <si>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</si>
  <si>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</si>
  <si>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</si>
  <si>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</si>
  <si>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</si>
  <si>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</si>
  <si>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</si>
  <si>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</si>
  <si>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</si>
  <si>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</si>
  <si>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</si>
  <si>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</si>
  <si>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</si>
  <si>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</si>
  <si>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</si>
  <si>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</si>
  <si>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</si>
  <si>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</si>
  <si>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</si>
  <si>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</si>
  <si>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</si>
  <si>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</si>
  <si>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</si>
  <si>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</si>
  <si>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</si>
  <si>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</si>
  <si>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</si>
  <si>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</si>
  <si>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</si>
  <si>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</si>
  <si>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</si>
  <si>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</si>
  <si>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</si>
  <si>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</si>
  <si>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</si>
  <si>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</si>
  <si>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</si>
  <si>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</si>
  <si>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</si>
  <si>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</si>
  <si>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</si>
  <si>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</si>
  <si>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</si>
  <si>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</si>
  <si>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</si>
  <si>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</si>
  <si>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</si>
  <si>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</si>
  <si>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</si>
  <si>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</si>
  <si>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</si>
  <si>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</si>
  <si>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</si>
  <si>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</si>
  <si>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</si>
  <si>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</si>
  <si>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</si>
  <si>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</si>
  <si>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</si>
  <si>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</si>
  <si>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</si>
  <si>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</si>
  <si>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</si>
  <si>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</si>
  <si>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</si>
  <si>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</si>
  <si>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</si>
  <si>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</si>
  <si>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</si>
  <si>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</si>
  <si>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</si>
  <si>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</si>
  <si>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</si>
  <si>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</si>
  <si>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</si>
  <si>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</si>
  <si>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</si>
  <si>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</si>
  <si>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</si>
  <si>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</si>
  <si>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</si>
  <si>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</si>
  <si>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</si>
  <si>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</si>
  <si>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</si>
  <si>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</si>
  <si>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</si>
  <si>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</si>
  <si>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</si>
  <si>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</si>
  <si>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</si>
  <si>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</si>
  <si>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</si>
  <si>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</si>
  <si>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</si>
  <si>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</si>
  <si>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</si>
  <si>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</si>
  <si>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</si>
  <si>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</si>
  <si>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</si>
  <si>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</si>
  <si>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</si>
  <si>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</si>
  <si>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</si>
  <si>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</si>
  <si>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</si>
  <si>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</si>
  <si>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</si>
  <si>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</si>
  <si>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</si>
  <si>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</si>
  <si>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</si>
  <si>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</si>
  <si>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</si>
  <si>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</si>
  <si>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</si>
  <si>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</si>
  <si>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</si>
  <si>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</si>
  <si>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</si>
  <si>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</si>
  <si>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</si>
  <si>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</si>
  <si>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</si>
  <si>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</si>
  <si>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</si>
  <si>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</si>
  <si>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</si>
  <si>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</si>
  <si>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</si>
  <si>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</si>
  <si>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</si>
  <si>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</si>
  <si>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</si>
  <si>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</si>
  <si>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</si>
  <si>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</si>
  <si>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</si>
  <si>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</si>
  <si>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</si>
  <si>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</si>
  <si>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</si>
  <si>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</si>
  <si>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</si>
  <si>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</si>
  <si>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</si>
  <si>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</si>
  <si>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</si>
  <si>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</si>
  <si>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</si>
  <si>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</si>
  <si>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</si>
  <si>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</si>
  <si>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</si>
  <si>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</si>
  <si>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</si>
  <si>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</si>
  <si>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</si>
  <si>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</si>
  <si>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</si>
  <si>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</si>
  <si>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</si>
  <si>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</si>
  <si>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</si>
  <si>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</si>
  <si>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</si>
  <si>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</si>
  <si>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</si>
  <si>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</si>
  <si>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</si>
  <si>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</si>
  <si>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</si>
  <si>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</si>
  <si>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</si>
  <si>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</si>
  <si>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</si>
  <si>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</si>
  <si>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</si>
  <si>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</si>
  <si>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</si>
  <si>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</si>
  <si>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</si>
  <si>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</si>
  <si>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</si>
  <si>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</si>
  <si>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</si>
  <si>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</si>
  <si>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</si>
  <si>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</si>
  <si>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</si>
  <si>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</si>
  <si>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</si>
  <si>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</si>
  <si>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</si>
  <si>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</si>
  <si>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</si>
  <si>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</si>
  <si>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</si>
  <si>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</si>
  <si>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</si>
  <si>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</si>
  <si>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</si>
  <si>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</si>
  <si>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</si>
  <si>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</si>
  <si>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</si>
  <si>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</si>
  <si>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</si>
  <si>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</si>
  <si>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</si>
  <si>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</si>
  <si>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</si>
  <si>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</si>
  <si>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</si>
  <si>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</si>
  <si>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</si>
  <si>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</si>
  <si>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</si>
  <si>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</si>
  <si>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</si>
  <si>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</si>
  <si>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</si>
  <si>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</si>
  <si>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</si>
  <si>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</si>
  <si>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</si>
  <si>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</si>
  <si>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</si>
  <si>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</si>
  <si>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</si>
  <si>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</si>
  <si>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</si>
  <si>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</si>
  <si>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</si>
  <si>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</si>
  <si>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</si>
  <si>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</si>
  <si>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</si>
  <si>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</si>
  <si>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</si>
  <si>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</si>
  <si>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</si>
  <si>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</si>
  <si>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</si>
  <si>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</si>
  <si>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</si>
  <si>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</si>
  <si>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</si>
  <si>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</si>
  <si>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</si>
  <si>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</si>
  <si>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</si>
  <si>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</si>
  <si>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</si>
  <si>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</si>
  <si>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</si>
  <si>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</si>
  <si>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</si>
  <si>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</si>
  <si>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</si>
  <si>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</si>
  <si>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</si>
  <si>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</si>
  <si>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</si>
  <si>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</si>
  <si>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</si>
  <si>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</si>
  <si>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</si>
  <si>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</si>
  <si>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</si>
  <si>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</si>
  <si>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</si>
  <si>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</si>
  <si>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</si>
  <si>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</si>
  <si>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</si>
  <si>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</si>
  <si>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</si>
  <si>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</si>
  <si>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</si>
  <si>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</si>
  <si>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</si>
  <si>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</si>
  <si>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</si>
  <si>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</si>
  <si>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</si>
  <si>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</si>
  <si>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</si>
  <si>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</si>
  <si>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</si>
  <si>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</si>
  <si>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</si>
  <si>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</si>
  <si>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</si>
  <si>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</si>
  <si>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</si>
  <si>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</si>
  <si>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</si>
  <si>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</si>
  <si>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</si>
  <si>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</si>
  <si>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</si>
  <si>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</si>
  <si>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</si>
  <si>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</si>
  <si>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</si>
  <si>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</si>
  <si>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</si>
  <si>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</si>
  <si>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</si>
  <si>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</si>
  <si>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</si>
  <si>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</si>
  <si>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</si>
  <si>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</si>
  <si>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</si>
  <si>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</si>
  <si>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</si>
  <si>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</si>
  <si>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</si>
  <si>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</si>
  <si>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</si>
  <si>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</si>
  <si>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</si>
  <si>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</si>
  <si>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</si>
  <si>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</si>
  <si>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</si>
  <si>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</si>
  <si>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</si>
  <si>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</si>
  <si>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</si>
  <si>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</si>
  <si>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</si>
  <si>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</si>
  <si>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</si>
  <si>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</si>
  <si>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</si>
  <si>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</si>
  <si>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</si>
  <si>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</si>
  <si>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</si>
  <si>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</si>
  <si>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</si>
  <si>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</si>
  <si>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</si>
  <si>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</si>
  <si>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</si>
  <si>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</si>
  <si>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</si>
  <si>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</si>
  <si>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</si>
  <si>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</si>
  <si>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</si>
  <si>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</si>
  <si>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</si>
  <si>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</si>
  <si>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</si>
  <si>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</si>
  <si>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</si>
  <si>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</si>
  <si>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</si>
  <si>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</si>
  <si>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</si>
  <si>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</si>
  <si>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</si>
  <si>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</si>
  <si>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</si>
  <si>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</si>
  <si>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</si>
  <si>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</si>
  <si>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</si>
  <si>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</si>
  <si>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</si>
  <si>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</si>
  <si>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</si>
  <si>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</si>
  <si>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</si>
  <si>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</si>
  <si>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</si>
  <si>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</si>
  <si>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</si>
  <si>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</si>
  <si>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</si>
  <si>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</si>
  <si>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</si>
  <si>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</si>
  <si>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</si>
  <si>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</si>
  <si>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</si>
  <si>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</si>
  <si>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</si>
  <si>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</si>
  <si>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</si>
  <si>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</si>
  <si>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</si>
  <si>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</si>
  <si>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</si>
  <si>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</si>
  <si>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</si>
  <si>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</si>
  <si>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</si>
  <si>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</si>
  <si>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</si>
  <si>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</si>
  <si>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</si>
  <si>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</si>
  <si>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</si>
  <si>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</si>
  <si>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</si>
  <si>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</si>
  <si>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</si>
  <si>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</si>
  <si>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</si>
  <si>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</si>
  <si>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</si>
  <si>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</si>
  <si>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</si>
  <si>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</si>
  <si>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</si>
  <si>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</si>
  <si>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</si>
  <si>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</si>
  <si>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</si>
  <si>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</si>
  <si>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</si>
  <si>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</si>
  <si>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</si>
  <si>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</si>
  <si>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</si>
  <si>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</si>
  <si>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</si>
  <si>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</si>
  <si>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</si>
  <si>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</si>
  <si>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</si>
  <si>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</si>
  <si>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</si>
  <si>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</si>
  <si>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</si>
  <si>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</si>
  <si>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</si>
  <si>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</si>
  <si>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</si>
  <si>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</si>
  <si>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</si>
  <si>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</si>
  <si>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</si>
  <si>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</si>
  <si>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</si>
  <si>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</si>
  <si>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</si>
  <si>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</si>
  <si>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</si>
  <si>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</si>
  <si>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</si>
  <si>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</si>
  <si>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</si>
  <si>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</si>
  <si>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</si>
  <si>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</si>
  <si>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</si>
  <si>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</si>
  <si>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</si>
  <si>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</si>
  <si>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</si>
  <si>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</si>
  <si>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</si>
  <si>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</si>
  <si>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</si>
  <si>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</si>
  <si>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</si>
  <si>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</si>
  <si>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</si>
  <si>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</si>
  <si>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</si>
  <si>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</si>
  <si>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</si>
  <si>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</si>
  <si>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</si>
  <si>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</si>
  <si>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</si>
  <si>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</si>
  <si>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</si>
  <si>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</si>
  <si>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</si>
  <si>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</si>
  <si>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</si>
  <si>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</si>
  <si>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</si>
  <si>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</si>
  <si>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</si>
  <si>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</si>
  <si>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</si>
  <si>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</si>
  <si>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</si>
  <si>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</si>
  <si>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</si>
  <si>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</si>
  <si>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</si>
  <si>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</si>
  <si>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</si>
  <si>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</si>
  <si>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</si>
  <si>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</si>
  <si>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</si>
  <si>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</si>
  <si>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</si>
  <si>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</si>
  <si>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</si>
  <si>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</si>
  <si>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</si>
  <si>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</si>
  <si>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</si>
  <si>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</si>
  <si>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</si>
  <si>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</si>
  <si>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</si>
  <si>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</si>
  <si>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</si>
  <si>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</si>
  <si>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</si>
  <si>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</si>
  <si>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</si>
  <si>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</si>
  <si>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</si>
  <si>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</si>
  <si>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</si>
  <si>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</si>
  <si>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</si>
  <si>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</si>
  <si>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</si>
  <si>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</si>
  <si>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</si>
  <si>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</si>
  <si>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</si>
  <si>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</si>
  <si>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</si>
  <si>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</si>
  <si>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</si>
  <si>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</si>
  <si>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</si>
  <si>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</si>
  <si>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</si>
  <si>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</si>
  <si>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</si>
  <si>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</si>
  <si>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</si>
  <si>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</si>
  <si>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</si>
  <si>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</si>
  <si>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</si>
  <si>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</si>
  <si>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</si>
  <si>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</si>
  <si>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</si>
  <si>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</si>
  <si>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</si>
  <si>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</si>
  <si>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</si>
  <si>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</si>
  <si>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</si>
  <si>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</si>
  <si>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</si>
  <si>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</si>
  <si>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</si>
  <si>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</si>
  <si>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</si>
  <si>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</si>
  <si>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</si>
  <si>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</si>
  <si>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</si>
  <si>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</si>
  <si>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</si>
  <si>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</si>
  <si>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</si>
  <si>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</si>
  <si>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</si>
  <si>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</si>
  <si>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</si>
  <si>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</si>
  <si>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</si>
  <si>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</si>
  <si>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</si>
  <si>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</si>
  <si>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</si>
  <si>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</si>
  <si>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</si>
  <si>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</si>
  <si>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</si>
  <si>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</si>
  <si>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</si>
  <si>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</si>
  <si>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</si>
  <si>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</si>
  <si>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</si>
  <si>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</si>
  <si>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</si>
  <si>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</si>
  <si>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</si>
  <si>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</si>
  <si>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</si>
  <si>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</si>
  <si>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</si>
  <si>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</si>
  <si>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</si>
  <si>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</si>
  <si>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</si>
  <si>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</si>
  <si>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</si>
  <si>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</si>
  <si>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</si>
  <si>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</si>
  <si>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</si>
  <si>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</si>
  <si>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</si>
  <si>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</si>
  <si>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</si>
  <si>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</si>
  <si>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</si>
  <si>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</si>
  <si>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</si>
  <si>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</si>
  <si>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</si>
  <si>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</si>
  <si>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</si>
  <si>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</si>
  <si>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</si>
  <si>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</si>
  <si>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</si>
  <si>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</si>
  <si>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</si>
  <si>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</si>
  <si>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</si>
  <si>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</si>
  <si>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</si>
  <si>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</si>
  <si>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</si>
  <si>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</si>
  <si>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</si>
  <si>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</si>
  <si>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</si>
  <si>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</si>
  <si>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</si>
  <si>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</si>
  <si>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</si>
  <si>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</si>
  <si>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</si>
  <si>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</si>
  <si>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</si>
  <si>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</si>
  <si>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</si>
  <si>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</si>
  <si>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</si>
  <si>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</si>
  <si>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</si>
  <si>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</si>
  <si>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</si>
  <si>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</si>
  <si>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</si>
  <si>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</si>
  <si>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</si>
  <si>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</si>
  <si>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</si>
  <si>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</si>
  <si>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</si>
  <si>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</si>
  <si>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</si>
  <si>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</si>
  <si>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</si>
  <si>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</si>
  <si>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</si>
  <si>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</si>
  <si>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</si>
  <si>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</si>
  <si>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</si>
  <si>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</si>
  <si>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</si>
  <si>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</si>
  <si>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</si>
  <si>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</si>
  <si>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</si>
  <si>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</si>
  <si>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</si>
  <si>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</si>
  <si>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</si>
  <si>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</si>
  <si>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</si>
  <si>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</si>
  <si>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</si>
  <si>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</si>
  <si>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</si>
  <si>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</si>
  <si>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</si>
  <si>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</si>
  <si>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</si>
  <si>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</si>
  <si>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</si>
  <si>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</si>
  <si>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</si>
  <si>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</si>
  <si>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</si>
  <si>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</si>
  <si>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</si>
  <si>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</si>
  <si>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</si>
  <si>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</si>
  <si>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</si>
  <si>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</si>
  <si>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</si>
  <si>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</si>
  <si>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</si>
  <si>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</si>
  <si>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</si>
  <si>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</si>
  <si>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</si>
  <si>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</si>
  <si>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</si>
  <si>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</si>
  <si>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</si>
  <si>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</si>
  <si>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</si>
  <si>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</si>
  <si>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</si>
  <si>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</si>
  <si>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</si>
  <si>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</si>
  <si>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</si>
  <si>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</si>
  <si>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</si>
  <si>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</si>
  <si>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</si>
  <si>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</si>
  <si>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</si>
  <si>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</si>
  <si>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</si>
  <si>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</si>
  <si>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</si>
  <si>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</si>
  <si>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</si>
  <si>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</si>
  <si>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</si>
  <si>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</si>
  <si>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</si>
  <si>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</si>
  <si>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</si>
  <si>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</si>
  <si>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</si>
  <si>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</si>
  <si>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</si>
  <si>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</si>
  <si>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</si>
  <si>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</si>
  <si>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</si>
  <si>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</si>
  <si>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</si>
  <si>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</si>
  <si>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</si>
  <si>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</si>
  <si>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</si>
  <si>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</si>
  <si>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</si>
  <si>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</si>
  <si>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</si>
  <si>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</si>
  <si>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</si>
  <si>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</si>
  <si>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</si>
  <si>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</si>
  <si>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</si>
  <si>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</si>
  <si>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</si>
  <si>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</si>
  <si>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</si>
  <si>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</si>
  <si>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</si>
  <si>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</si>
  <si>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</si>
  <si>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</si>
  <si>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</si>
  <si>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</si>
  <si>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</si>
  <si>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</si>
  <si>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</si>
  <si>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</si>
  <si>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</si>
  <si>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</si>
  <si>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</si>
  <si>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</si>
  <si>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</si>
  <si>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</si>
  <si>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</si>
  <si>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</si>
  <si>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</si>
  <si>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</si>
  <si>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</si>
  <si>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</si>
  <si>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</si>
  <si>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</si>
  <si>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</si>
  <si>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</si>
  <si>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</si>
  <si>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</si>
  <si>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</si>
  <si>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</si>
  <si>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</si>
  <si>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</si>
  <si>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</si>
  <si>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</si>
  <si>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</si>
  <si>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</si>
  <si>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</si>
  <si>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</si>
  <si>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</si>
  <si>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</si>
  <si>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</si>
  <si>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</si>
  <si>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</si>
  <si>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</si>
  <si>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</si>
  <si>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</si>
  <si>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</si>
  <si>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</si>
  <si>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</si>
  <si>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</si>
  <si>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</si>
  <si>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</si>
  <si>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</si>
  <si>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</si>
  <si>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</si>
  <si>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</si>
  <si>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</si>
  <si>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</si>
  <si>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</si>
  <si>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</si>
  <si>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</si>
  <si>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</si>
  <si>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</si>
  <si>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</si>
  <si>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</si>
  <si>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</si>
  <si>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</si>
  <si>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</si>
  <si>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</si>
  <si>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</si>
  <si>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</si>
  <si>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</si>
  <si>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</si>
  <si>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</si>
  <si>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</si>
  <si>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</si>
  <si>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</si>
  <si>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</si>
  <si>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</si>
  <si>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</si>
  <si>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</si>
  <si>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</si>
  <si>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</si>
  <si>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</si>
  <si>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</si>
  <si>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</si>
  <si>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</si>
  <si>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</si>
  <si>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</si>
  <si>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</si>
  <si>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</si>
  <si>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</si>
  <si>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</si>
  <si>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</si>
  <si>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</si>
  <si>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</si>
  <si>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</si>
  <si>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</si>
  <si>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</si>
  <si>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</si>
  <si>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</si>
  <si>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</si>
  <si>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</si>
  <si>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</si>
  <si>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</si>
  <si>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</si>
  <si>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</si>
  <si>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</si>
  <si>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</si>
  <si>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</si>
  <si>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</si>
  <si>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</si>
  <si>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</si>
  <si>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</si>
  <si>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</si>
  <si>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</si>
  <si>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</si>
  <si>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</si>
  <si>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</si>
  <si>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</si>
  <si>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</si>
  <si>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</si>
  <si>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</si>
  <si>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</si>
  <si>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</si>
  <si>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</si>
  <si>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</si>
  <si>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</si>
  <si>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</si>
  <si>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</si>
  <si>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</si>
  <si>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</si>
  <si>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</si>
  <si>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</si>
  <si>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</si>
  <si>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</si>
  <si>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</si>
  <si>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</si>
  <si>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</si>
  <si>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</si>
  <si>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</si>
  <si>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</si>
  <si>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</si>
  <si>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</si>
  <si>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</si>
  <si>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</si>
  <si>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</si>
  <si>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</si>
  <si>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</si>
  <si>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</si>
  <si>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</si>
  <si>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</si>
  <si>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</si>
  <si>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</si>
  <si>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</si>
  <si>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</si>
  <si>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</si>
  <si>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</si>
  <si>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</si>
  <si>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</si>
  <si>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</si>
  <si>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</si>
  <si>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</si>
  <si>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</si>
  <si>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</si>
  <si>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</si>
  <si>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</si>
  <si>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</si>
  <si>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</si>
  <si>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</si>
  <si>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</si>
  <si>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</si>
  <si>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</si>
  <si>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</si>
  <si>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</si>
  <si>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</si>
  <si>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</si>
  <si>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</si>
  <si>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</si>
  <si>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</si>
  <si>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</si>
  <si>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</si>
  <si>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</si>
  <si>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</si>
  <si>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</si>
  <si>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</si>
  <si>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</si>
  <si>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</si>
  <si>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</si>
  <si>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</si>
  <si>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</si>
  <si>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</si>
  <si>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</si>
  <si>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</si>
  <si>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</si>
  <si>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</si>
  <si>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</si>
  <si>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</si>
  <si>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</si>
  <si>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</si>
  <si>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</si>
  <si>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</si>
  <si>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</si>
  <si>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</si>
  <si>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</si>
  <si>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</si>
  <si>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</si>
  <si>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</si>
  <si>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</si>
  <si>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</si>
  <si>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</si>
  <si>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</si>
  <si>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</si>
  <si>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</si>
  <si>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</si>
  <si>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</si>
  <si>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</si>
  <si>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</si>
  <si>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</si>
  <si>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</si>
  <si>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</si>
  <si>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</si>
  <si>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</si>
  <si>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</si>
  <si>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</si>
  <si>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</si>
  <si>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</si>
  <si>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</si>
  <si>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</si>
  <si>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</si>
  <si>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</si>
  <si>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</si>
  <si>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</si>
  <si>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</si>
  <si>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</si>
  <si>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</si>
  <si>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</si>
  <si>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</si>
  <si>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</si>
  <si>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</si>
  <si>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</si>
  <si>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</si>
  <si>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</si>
  <si>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</si>
  <si>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</si>
  <si>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</si>
  <si>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</si>
  <si>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</si>
  <si>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</si>
  <si>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</si>
  <si>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</si>
  <si>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</si>
  <si>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</si>
  <si>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</si>
  <si>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</si>
  <si>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</si>
  <si>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</si>
  <si>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</si>
  <si>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</si>
  <si>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</si>
  <si>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</si>
  <si>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</si>
  <si>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</si>
  <si>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</si>
  <si>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</si>
  <si>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</si>
  <si>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</si>
  <si>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</si>
  <si>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</si>
  <si>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</si>
  <si>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</si>
  <si>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</si>
  <si>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</si>
  <si>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</si>
  <si>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</si>
  <si>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</si>
  <si>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</si>
  <si>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</si>
  <si>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</si>
  <si>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</si>
  <si>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</si>
  <si>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</si>
  <si>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</si>
  <si>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</si>
  <si>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</si>
  <si>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</si>
  <si>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</si>
  <si>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</si>
  <si>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</si>
  <si>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</si>
  <si>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</si>
  <si>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</si>
  <si>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</si>
  <si>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</si>
  <si>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</si>
  <si>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</si>
  <si>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</si>
  <si>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</si>
  <si>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</si>
  <si>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</si>
  <si>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</si>
  <si>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</si>
  <si>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</si>
  <si>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</si>
  <si>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</si>
  <si>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</si>
  <si>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</si>
  <si>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</si>
  <si>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</si>
  <si>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</si>
  <si>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</si>
  <si>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</si>
  <si>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</si>
  <si>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</si>
  <si>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</si>
  <si>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</si>
  <si>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</si>
  <si>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</si>
  <si>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</si>
  <si>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</si>
  <si>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</si>
  <si>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</si>
  <si>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</si>
  <si>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</si>
  <si>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</si>
  <si>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</si>
  <si>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</si>
  <si>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</si>
  <si>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</si>
  <si>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</si>
  <si>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</si>
  <si>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</si>
  <si>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</si>
  <si>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</si>
  <si>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</si>
  <si>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</si>
  <si>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</si>
  <si>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</si>
  <si>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</si>
  <si>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</si>
  <si>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</si>
  <si>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</si>
  <si>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</si>
  <si>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</si>
  <si>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</si>
  <si>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</si>
  <si>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</si>
  <si>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</si>
  <si>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</si>
  <si>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</si>
  <si>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</si>
  <si>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</si>
  <si>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</si>
  <si>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</si>
  <si>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</si>
  <si>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</si>
  <si>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</si>
  <si>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</si>
  <si>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</si>
  <si>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</si>
  <si>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</si>
  <si>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</si>
  <si>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</si>
  <si>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</si>
  <si>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</si>
  <si>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</si>
  <si>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</si>
  <si>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</si>
  <si>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</si>
  <si>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</si>
  <si>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</si>
  <si>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</si>
  <si>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</si>
  <si>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</si>
  <si>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</si>
  <si>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</si>
  <si>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</si>
  <si>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</si>
  <si>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</si>
  <si>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</si>
  <si>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</si>
  <si>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</si>
  <si>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</si>
  <si>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</si>
  <si>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</si>
  <si>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</si>
  <si>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</si>
  <si>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</si>
  <si>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</si>
  <si>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</si>
  <si>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</si>
  <si>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</si>
  <si>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</si>
  <si>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</si>
  <si>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</si>
  <si>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</si>
  <si>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</si>
  <si>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</si>
  <si>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</si>
  <si>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</si>
  <si>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</si>
  <si>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</si>
  <si>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</si>
  <si>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</si>
  <si>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</si>
  <si>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</si>
  <si>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</si>
  <si>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</si>
  <si>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</si>
  <si>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</si>
  <si>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</si>
  <si>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</si>
  <si>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</si>
  <si>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</si>
  <si>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</si>
  <si>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</si>
  <si>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</si>
  <si>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</si>
  <si>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</si>
  <si>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</si>
  <si>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</si>
  <si>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</si>
  <si>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</si>
  <si>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</si>
  <si>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</si>
  <si>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</si>
  <si>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</si>
  <si>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</si>
  <si>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</si>
  <si>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</si>
  <si>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</si>
  <si>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</si>
  <si>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</si>
  <si>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</si>
  <si>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</si>
  <si>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</si>
  <si>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</si>
  <si>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</si>
  <si>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</si>
  <si>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</si>
  <si>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</si>
  <si>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</si>
  <si>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</si>
  <si>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</si>
  <si>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</si>
  <si>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</si>
  <si>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</si>
  <si>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</si>
  <si>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</si>
  <si>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</si>
  <si>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</si>
  <si>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</si>
  <si>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</si>
  <si>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</si>
  <si>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</si>
  <si>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</si>
  <si>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</si>
  <si>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</si>
  <si>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</si>
  <si>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</si>
  <si>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</si>
  <si>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</si>
  <si>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</si>
  <si>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</si>
  <si>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</si>
  <si>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</si>
  <si>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</si>
  <si>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</si>
  <si>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</si>
  <si>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</si>
  <si>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</si>
  <si>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</si>
  <si>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</si>
  <si>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</si>
  <si>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</si>
  <si>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</si>
  <si>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</si>
  <si>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</si>
  <si>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</si>
  <si>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</si>
  <si>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</si>
  <si>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</si>
  <si>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</si>
  <si>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</si>
  <si>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</si>
  <si>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</si>
  <si>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</si>
  <si>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</si>
  <si>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</si>
  <si>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</si>
  <si>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</si>
  <si>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</si>
  <si>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</si>
  <si>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</si>
  <si>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</si>
  <si>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</si>
  <si>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</si>
  <si>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</si>
  <si>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</si>
  <si>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</si>
  <si>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</si>
  <si>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</si>
  <si>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</si>
  <si>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</si>
  <si>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</si>
  <si>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</si>
  <si>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</si>
  <si>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</si>
  <si>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</si>
  <si>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</si>
  <si>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</si>
  <si>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</si>
  <si>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</si>
  <si>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</si>
  <si>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</si>
  <si>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</si>
  <si>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</si>
  <si>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</si>
  <si>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</si>
  <si>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</si>
  <si>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</si>
  <si>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</si>
  <si>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</si>
  <si>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</si>
  <si>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</si>
  <si>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</si>
  <si>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</si>
  <si>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</si>
  <si>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</si>
  <si>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</si>
  <si>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</si>
  <si>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</si>
  <si>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</si>
  <si>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</si>
  <si>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</si>
  <si>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</si>
  <si>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</si>
  <si>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</si>
  <si>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</si>
  <si>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</si>
  <si>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</si>
  <si>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</si>
  <si>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</si>
  <si>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</si>
  <si>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</si>
  <si>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</si>
  <si>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</si>
  <si>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</si>
  <si>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</si>
  <si>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</si>
  <si>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</si>
  <si>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</si>
  <si>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</si>
  <si>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</si>
  <si>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</si>
  <si>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</si>
  <si>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</si>
  <si>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</si>
  <si>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</si>
  <si>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</si>
  <si>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</si>
  <si>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</si>
  <si>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</si>
  <si>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</si>
  <si>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</si>
  <si>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</si>
  <si>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</si>
  <si>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</si>
  <si>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</si>
  <si>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</si>
  <si>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</si>
  <si>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</si>
  <si>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</si>
  <si>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</si>
  <si>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</si>
  <si>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</si>
  <si>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</si>
  <si>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</si>
  <si>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</si>
  <si>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</si>
  <si>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</si>
  <si>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</si>
  <si>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</si>
  <si>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</si>
  <si>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</si>
  <si>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</si>
  <si>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</si>
  <si>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</si>
  <si>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</si>
  <si>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</si>
  <si>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</si>
  <si>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</si>
  <si>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</si>
  <si>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</si>
  <si>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</si>
  <si>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</si>
  <si>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</si>
  <si>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</si>
  <si>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</si>
  <si>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</si>
  <si>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</si>
  <si>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</si>
  <si>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</si>
  <si>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</si>
  <si>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</si>
  <si>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</si>
  <si>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</si>
  <si>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</si>
  <si>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</si>
  <si>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</si>
  <si>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</si>
  <si>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</si>
  <si>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</si>
  <si>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</si>
  <si>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</si>
  <si>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</si>
  <si>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</si>
  <si>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</si>
  <si>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</si>
  <si>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</si>
  <si>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</si>
  <si>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</si>
  <si>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</si>
  <si>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</si>
  <si>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</si>
  <si>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</si>
  <si>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</si>
  <si>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</si>
  <si>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</si>
  <si>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</si>
  <si>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</si>
  <si>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</si>
  <si>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</si>
  <si>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</si>
  <si>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</si>
  <si>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</si>
  <si>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</si>
  <si>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</si>
  <si>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</si>
  <si>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</si>
  <si>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</si>
  <si>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</si>
  <si>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</si>
  <si>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</si>
  <si>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</si>
  <si>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</si>
  <si>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</si>
  <si>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</si>
  <si>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</si>
  <si>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</si>
  <si>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</si>
  <si>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</si>
  <si>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</si>
  <si>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</si>
  <si>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</si>
  <si>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</si>
  <si>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</si>
  <si>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</si>
  <si>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</si>
  <si>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</si>
  <si>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</si>
  <si>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</si>
  <si>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</si>
  <si>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</si>
  <si>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</si>
  <si>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</si>
  <si>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</si>
  <si>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</si>
  <si>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</si>
  <si>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</si>
  <si>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</si>
  <si>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</si>
  <si>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</si>
  <si>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</si>
  <si>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</si>
  <si>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</si>
  <si>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</si>
  <si>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</si>
  <si>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</si>
  <si>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</si>
  <si>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</si>
  <si>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</si>
  <si>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</si>
  <si>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</si>
  <si>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</si>
  <si>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</si>
  <si>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</si>
  <si>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</si>
  <si>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</si>
  <si>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</si>
  <si>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</si>
  <si>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</si>
  <si>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</si>
  <si>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</si>
  <si>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</si>
  <si>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</si>
  <si>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</si>
  <si>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</si>
  <si>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</si>
  <si>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</si>
  <si>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</si>
  <si>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</si>
  <si>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</si>
  <si>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</si>
  <si>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</si>
  <si>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</si>
  <si>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</si>
  <si>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</si>
  <si>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</si>
  <si>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</si>
  <si>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</si>
  <si>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</si>
  <si>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</si>
  <si>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</si>
  <si>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</si>
  <si>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</si>
  <si>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</si>
  <si>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</si>
  <si>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</si>
  <si>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</si>
  <si>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</si>
  <si>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</si>
  <si>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</si>
  <si>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</si>
  <si>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</si>
  <si>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</si>
  <si>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</si>
  <si>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</si>
  <si>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</si>
  <si>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</si>
  <si>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</si>
  <si>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</si>
  <si>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</si>
  <si>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</si>
  <si>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</si>
  <si>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</si>
  <si>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</si>
  <si>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</si>
  <si>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</si>
  <si>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</si>
  <si>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</si>
  <si>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</si>
  <si>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</si>
  <si>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</si>
  <si>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</si>
  <si>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</si>
  <si>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</si>
  <si>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</si>
  <si>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</si>
  <si>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</si>
  <si>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</si>
  <si>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</si>
  <si>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</si>
  <si>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</si>
  <si>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</si>
  <si>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</si>
  <si>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</si>
  <si>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</si>
  <si>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</si>
  <si>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</si>
  <si>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</si>
  <si>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</si>
  <si>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</si>
  <si>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</si>
  <si>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</si>
  <si>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</si>
  <si>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</si>
  <si>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</si>
  <si>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</si>
  <si>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</si>
  <si>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</si>
  <si>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</si>
  <si>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</si>
  <si>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</si>
  <si>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</si>
  <si>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</si>
  <si>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</si>
  <si>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</si>
  <si>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</si>
  <si>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</si>
  <si>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</si>
  <si>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</si>
  <si>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</si>
  <si>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</si>
  <si>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</si>
  <si>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</si>
  <si>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</si>
  <si>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</si>
  <si>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</si>
  <si>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</si>
  <si>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</si>
  <si>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</si>
  <si>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</si>
  <si>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</si>
  <si>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</si>
  <si>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</si>
  <si>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</si>
  <si>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</si>
  <si>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</si>
  <si>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</si>
  <si>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</si>
  <si>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</si>
  <si>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</si>
  <si>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</si>
  <si>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</si>
  <si>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</si>
  <si>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</si>
  <si>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</si>
  <si>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</si>
  <si>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</si>
  <si>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</si>
  <si>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</si>
  <si>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</si>
  <si>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</si>
  <si>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</si>
  <si>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</si>
  <si>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</si>
  <si>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</si>
  <si>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</si>
  <si>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</si>
  <si>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</si>
  <si>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</si>
  <si>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</si>
  <si>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</si>
  <si>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</si>
  <si>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</si>
  <si>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</si>
  <si>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</si>
  <si>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</si>
  <si>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</si>
  <si>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</si>
  <si>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</si>
  <si>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</si>
  <si>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</si>
  <si>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</si>
  <si>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</si>
  <si>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</si>
  <si>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</si>
  <si>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</si>
  <si>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</si>
  <si>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</si>
  <si>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</si>
  <si>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</si>
  <si>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</si>
  <si>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</si>
  <si>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</si>
  <si>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</si>
  <si>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</si>
  <si>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</si>
  <si>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</si>
  <si>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</si>
  <si>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</si>
  <si>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</si>
  <si>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</si>
  <si>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</si>
  <si>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</si>
  <si>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</si>
  <si>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</si>
  <si>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</si>
  <si>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</si>
  <si>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</si>
  <si>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</si>
  <si>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</si>
  <si>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</si>
  <si>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</si>
  <si>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</si>
  <si>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</si>
  <si>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</si>
  <si>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</si>
  <si>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</si>
  <si>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</si>
  <si>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</si>
  <si>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</si>
  <si>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</si>
  <si>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</si>
  <si>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</si>
  <si>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</si>
  <si>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</si>
  <si>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</si>
  <si>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</si>
  <si>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</si>
  <si>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</si>
  <si>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</si>
  <si>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</si>
  <si>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</si>
  <si>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</si>
  <si>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</si>
  <si>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</si>
  <si>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</si>
  <si>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</si>
  <si>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</si>
  <si>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</si>
  <si>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</si>
  <si>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</si>
  <si>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</si>
  <si>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</si>
  <si>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</si>
  <si>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</si>
  <si>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</si>
  <si>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</si>
  <si>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</si>
  <si>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</si>
  <si>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</si>
  <si>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</si>
  <si>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</si>
  <si>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</si>
  <si>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</si>
  <si>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</si>
  <si>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</si>
  <si>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</si>
  <si>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</si>
  <si>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</si>
  <si>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</si>
  <si>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</si>
  <si>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</si>
  <si>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</si>
  <si>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</si>
  <si>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</si>
  <si>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</si>
  <si>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</si>
  <si>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</si>
  <si>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</si>
  <si>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</si>
  <si>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</si>
  <si>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</si>
  <si>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</si>
  <si>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</si>
  <si>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</si>
  <si>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</si>
  <si>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</si>
  <si>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</si>
  <si>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</si>
  <si>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</si>
  <si>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</si>
  <si>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</si>
  <si>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</si>
  <si>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</si>
  <si>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</si>
  <si>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</si>
  <si>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</si>
  <si>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</si>
  <si>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</si>
  <si>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</si>
  <si>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</si>
  <si>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</si>
  <si>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</si>
  <si>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</si>
  <si>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</si>
  <si>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</si>
  <si>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</si>
  <si>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</si>
  <si>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</si>
  <si>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</si>
  <si>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</si>
  <si>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</si>
  <si>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</si>
  <si>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</si>
  <si>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</si>
  <si>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</si>
  <si>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</si>
  <si>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</si>
  <si>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</si>
  <si>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</si>
  <si>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</si>
  <si>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</si>
  <si>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</si>
  <si>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</si>
  <si>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</si>
  <si>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</si>
  <si>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</si>
  <si>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</si>
  <si>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</si>
  <si>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</si>
  <si>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</si>
  <si>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</si>
  <si>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</si>
  <si>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</si>
  <si>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</si>
  <si>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</si>
  <si>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</si>
  <si>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</si>
  <si>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</si>
  <si>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</si>
  <si>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</si>
  <si>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</si>
  <si>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</si>
  <si>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</si>
  <si>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</si>
  <si>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</si>
  <si>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</si>
  <si>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</si>
  <si>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</si>
  <si>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</si>
  <si>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</si>
  <si>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</si>
  <si>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</si>
  <si>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</si>
  <si>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</si>
  <si>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</si>
  <si>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</si>
  <si>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</si>
  <si>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</si>
  <si>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</si>
  <si>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</si>
  <si>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</si>
  <si>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</si>
  <si>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</si>
  <si>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</si>
  <si>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</si>
  <si>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</si>
  <si>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</si>
  <si>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</si>
  <si>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</si>
  <si>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</si>
  <si>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</si>
  <si>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</si>
  <si>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</si>
  <si>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</si>
  <si>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</si>
  <si>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</si>
  <si>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</si>
  <si>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</si>
  <si>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</si>
  <si>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</si>
  <si>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</si>
  <si>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</si>
  <si>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</si>
  <si>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</si>
  <si>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</si>
  <si>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</si>
  <si>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</si>
  <si>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</si>
  <si>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</si>
  <si>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</si>
  <si>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</si>
  <si>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</si>
  <si>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</si>
  <si>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</si>
  <si>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</si>
  <si>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</si>
  <si>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</si>
  <si>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</si>
  <si>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</si>
  <si>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</si>
  <si>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</si>
  <si>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</si>
  <si>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</si>
  <si>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</si>
  <si>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</si>
  <si>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</si>
  <si>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</si>
  <si>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</si>
  <si>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</si>
  <si>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</si>
  <si>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</si>
  <si>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</si>
  <si>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</si>
  <si>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</si>
  <si>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</si>
  <si>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</si>
  <si>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</si>
  <si>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</si>
  <si>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</si>
  <si>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</si>
  <si>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</si>
  <si>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</si>
  <si>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</si>
  <si>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</si>
  <si>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</si>
  <si>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</si>
  <si>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</si>
  <si>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</si>
  <si>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</si>
  <si>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</si>
  <si>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</si>
  <si>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</si>
  <si>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</si>
  <si>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</si>
  <si>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</si>
  <si>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</si>
  <si>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</si>
  <si>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</si>
  <si>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</si>
  <si>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</si>
  <si>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</si>
  <si>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</si>
  <si>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</si>
  <si>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</si>
  <si>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</si>
  <si>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</si>
  <si>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</si>
  <si>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</si>
  <si>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</si>
  <si>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</si>
  <si>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</si>
  <si>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</si>
  <si>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</si>
  <si>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</si>
  <si>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</si>
  <si>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</si>
  <si>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</si>
  <si>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</si>
  <si>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</si>
  <si>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</si>
  <si>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</si>
  <si>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</si>
  <si>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</si>
  <si>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</si>
  <si>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</si>
  <si>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</si>
  <si>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</si>
  <si>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</si>
  <si>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</si>
  <si>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</si>
  <si>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</si>
  <si>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</si>
  <si>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</si>
  <si>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</si>
  <si>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</si>
  <si>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</si>
  <si>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</si>
  <si>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</si>
  <si>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</si>
  <si>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</si>
  <si>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</si>
  <si>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</si>
  <si>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</si>
  <si>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</si>
  <si>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</si>
  <si>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</si>
  <si>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</si>
  <si>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</si>
  <si>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</si>
  <si>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</si>
  <si>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</si>
  <si>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</si>
  <si>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</si>
  <si>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</si>
  <si>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</si>
  <si>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</si>
  <si>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</si>
  <si>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</si>
  <si>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</si>
  <si>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</si>
  <si>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</si>
  <si>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</si>
  <si>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</si>
  <si>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</si>
  <si>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</si>
  <si>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</si>
  <si>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</si>
  <si>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</si>
  <si>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</si>
  <si>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</si>
  <si>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</si>
  <si>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</si>
  <si>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</si>
  <si>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</si>
  <si>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</si>
  <si>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</si>
  <si>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</si>
  <si>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</si>
  <si>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</si>
  <si>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</si>
  <si>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</si>
  <si>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</si>
  <si>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</si>
  <si>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</si>
  <si>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</si>
  <si>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</si>
  <si>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</si>
  <si>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</si>
  <si>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</si>
  <si>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</si>
  <si>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</si>
  <si>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</si>
  <si>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</si>
  <si>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</si>
  <si>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</si>
  <si>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</si>
  <si>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</si>
  <si>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</si>
  <si>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</si>
  <si>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</si>
  <si>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</si>
  <si>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</si>
  <si>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</si>
  <si>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</si>
  <si>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</si>
  <si>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</si>
  <si>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</si>
  <si>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</si>
  <si>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</si>
  <si>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</si>
  <si>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</si>
  <si>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</si>
  <si>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</si>
  <si>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</si>
  <si>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</si>
  <si>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</si>
  <si>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</si>
  <si>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</si>
  <si>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</si>
  <si>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</si>
  <si>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</si>
  <si>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</si>
  <si>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</si>
  <si>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</si>
  <si>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</si>
  <si>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</si>
  <si>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</si>
  <si>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</si>
  <si>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</si>
  <si>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</si>
  <si>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</si>
  <si>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</si>
  <si>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</si>
  <si>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</si>
  <si>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</si>
  <si>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</si>
  <si>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</si>
  <si>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</si>
  <si>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</si>
  <si>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</si>
  <si>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</si>
  <si>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</si>
  <si>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</si>
  <si>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</si>
  <si>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</si>
  <si>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</si>
  <si>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</si>
  <si>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</si>
  <si>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</si>
  <si>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</si>
  <si>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</si>
  <si>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</si>
  <si>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</si>
  <si>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</si>
  <si>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</si>
  <si>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</si>
  <si>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</si>
  <si>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</si>
  <si>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</si>
  <si>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</si>
  <si>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</si>
  <si>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</si>
  <si>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</si>
  <si>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</si>
  <si>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</si>
  <si>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</si>
  <si>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</si>
  <si>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</si>
  <si>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</si>
  <si>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</si>
  <si>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</si>
  <si>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</si>
  <si>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</si>
  <si>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</si>
  <si>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</si>
  <si>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</si>
  <si>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</si>
  <si>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</si>
  <si>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</si>
  <si>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</si>
  <si>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</si>
  <si>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</si>
  <si>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</si>
  <si>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</si>
  <si>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</si>
  <si>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</si>
  <si>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</si>
  <si>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</si>
  <si>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</si>
  <si>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</si>
  <si>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</si>
  <si>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</si>
  <si>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</si>
  <si>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</si>
  <si>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</si>
  <si>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</si>
  <si>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</si>
  <si>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</si>
  <si>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</si>
  <si>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</si>
  <si>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</si>
  <si>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</si>
  <si>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</si>
  <si>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</si>
  <si>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</si>
  <si>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</si>
  <si>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</si>
  <si>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</si>
  <si>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</si>
  <si>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</si>
  <si>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</si>
  <si>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</si>
  <si>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</si>
  <si>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</si>
  <si>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</si>
  <si>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</si>
  <si>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</si>
  <si>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</si>
  <si>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</si>
  <si>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</si>
  <si>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</si>
  <si>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</si>
  <si>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</si>
  <si>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</si>
  <si>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</si>
  <si>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</si>
  <si>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</si>
  <si>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</si>
  <si>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</si>
  <si>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</si>
  <si>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</si>
  <si>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</si>
  <si>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</si>
  <si>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</si>
  <si>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</si>
  <si>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</si>
  <si>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</si>
  <si>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</si>
  <si>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</si>
  <si>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</si>
  <si>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</si>
  <si>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</si>
  <si>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</si>
  <si>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</si>
  <si>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</si>
  <si>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</si>
  <si>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</si>
  <si>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</si>
  <si>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</si>
  <si>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</si>
  <si>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</si>
  <si>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</si>
  <si>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</si>
  <si>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</si>
  <si>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</si>
  <si>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</si>
  <si>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</si>
  <si>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</si>
  <si>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</si>
  <si>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</si>
  <si>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</si>
  <si>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</si>
  <si>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</si>
  <si>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</si>
  <si>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</si>
  <si>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</si>
  <si>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</si>
  <si>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</si>
  <si>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</si>
  <si>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</si>
  <si>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</si>
  <si>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</si>
  <si>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</si>
  <si>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</si>
  <si>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</si>
  <si>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</si>
  <si>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</si>
  <si>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</si>
  <si>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</si>
  <si>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</si>
  <si>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</si>
  <si>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</si>
  <si>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</si>
  <si>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</si>
  <si>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</si>
  <si>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</si>
  <si>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</si>
  <si>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</si>
  <si>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</si>
  <si>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</si>
  <si>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</si>
  <si>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</si>
  <si>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</si>
  <si>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</si>
  <si>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</si>
  <si>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</si>
  <si>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</si>
  <si>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</si>
  <si>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</si>
  <si>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</si>
  <si>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</si>
  <si>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</si>
  <si>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</si>
  <si>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</si>
  <si>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</si>
  <si>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</si>
  <si>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</si>
  <si>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</si>
  <si>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</si>
  <si>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</si>
  <si>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</si>
  <si>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</si>
  <si>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</si>
  <si>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</si>
  <si>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</si>
  <si>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</si>
  <si>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</si>
  <si>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</si>
  <si>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</si>
  <si>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</si>
  <si>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</si>
  <si>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</si>
  <si>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</si>
  <si>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</si>
  <si>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</si>
  <si>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</si>
  <si>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</si>
  <si>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</si>
  <si>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</si>
  <si>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</si>
  <si>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</si>
  <si>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</si>
  <si>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</si>
  <si>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</si>
  <si>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</si>
  <si>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</si>
  <si>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</si>
  <si>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</si>
  <si>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</si>
  <si>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</si>
  <si>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</si>
  <si>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</si>
  <si>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</si>
  <si>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</si>
  <si>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</si>
  <si>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</si>
  <si>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</si>
  <si>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</si>
  <si>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</si>
  <si>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</si>
  <si>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</si>
  <si>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</si>
  <si>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</si>
  <si>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</si>
  <si>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</si>
  <si>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</si>
  <si>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</si>
  <si>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</si>
  <si>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</si>
  <si>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</si>
  <si>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</si>
  <si>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</si>
  <si>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</si>
  <si>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</si>
  <si>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</si>
  <si>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</si>
  <si>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</si>
  <si>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</si>
  <si>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</si>
  <si>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</si>
  <si>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</si>
  <si>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</si>
  <si>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</si>
  <si>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</si>
  <si>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</si>
  <si>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</si>
  <si>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</si>
  <si>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</si>
  <si>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</si>
  <si>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</si>
  <si>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</si>
  <si>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</si>
  <si>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</si>
  <si>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</si>
  <si>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</si>
  <si>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</si>
  <si>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</si>
  <si>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</si>
  <si>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</si>
  <si>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</si>
  <si>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</si>
  <si>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</si>
  <si>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</si>
  <si>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</si>
  <si>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</si>
  <si>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</si>
  <si>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</si>
  <si>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</si>
  <si>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</si>
  <si>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</si>
  <si>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</si>
  <si>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</si>
  <si>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</si>
  <si>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</si>
  <si>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</si>
  <si>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</si>
  <si>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</si>
  <si>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</si>
  <si>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</si>
  <si>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</si>
  <si>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</si>
  <si>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</si>
  <si>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</si>
  <si>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</si>
  <si>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</si>
  <si>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</si>
  <si>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</si>
  <si>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</si>
  <si>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</si>
  <si>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</si>
  <si>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</si>
  <si>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</si>
  <si>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</si>
  <si>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</si>
  <si>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</si>
  <si>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</si>
  <si>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</si>
  <si>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</si>
  <si>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</si>
  <si>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</si>
  <si>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</si>
  <si>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</si>
  <si>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</si>
  <si>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</si>
  <si>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</si>
  <si>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</si>
  <si>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</si>
  <si>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</si>
  <si>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</si>
  <si>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</si>
  <si>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</si>
  <si>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</si>
  <si>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</si>
  <si>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</si>
  <si>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</si>
  <si>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</si>
  <si>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</si>
  <si>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</si>
  <si>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</si>
  <si>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</si>
  <si>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</si>
  <si>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</si>
  <si>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</si>
  <si>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</si>
  <si>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</si>
  <si>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</si>
  <si>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</si>
  <si>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</si>
  <si>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</si>
  <si>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</si>
  <si>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</si>
  <si>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</si>
  <si>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</si>
  <si>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</si>
  <si>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</si>
  <si>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</si>
  <si>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</si>
  <si>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</si>
  <si>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</si>
  <si>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</si>
  <si>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</si>
  <si>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</si>
  <si>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</si>
  <si>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</si>
  <si>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</si>
  <si>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</si>
  <si>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</si>
  <si>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</si>
  <si>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</si>
  <si>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</si>
  <si>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</si>
  <si>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</si>
  <si>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</si>
  <si>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</si>
  <si>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</si>
  <si>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</si>
  <si>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</si>
  <si>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</si>
  <si>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</si>
  <si>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</si>
  <si>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</si>
  <si>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</si>
  <si>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</si>
  <si>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</si>
  <si>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</si>
  <si>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</si>
  <si>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</si>
  <si>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</si>
  <si>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</si>
  <si>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</si>
  <si>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</si>
  <si>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</si>
  <si>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</si>
  <si>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</si>
  <si>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</si>
  <si>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</si>
  <si>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</si>
  <si>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</si>
  <si>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</si>
  <si>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</si>
  <si>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</si>
  <si>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</si>
  <si>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</si>
  <si>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</si>
  <si>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</si>
  <si>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</si>
  <si>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</si>
  <si>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</si>
  <si>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</si>
  <si>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</si>
  <si>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</si>
  <si>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</si>
  <si>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</si>
  <si>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</si>
  <si>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</si>
  <si>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</si>
  <si>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</si>
  <si>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</si>
  <si>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</si>
  <si>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</si>
  <si>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</si>
  <si>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</si>
  <si>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</si>
  <si>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</si>
  <si>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</si>
  <si>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</si>
  <si>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</si>
  <si>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</si>
  <si>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</si>
  <si>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</si>
  <si>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</si>
  <si>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</si>
  <si>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</si>
  <si>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</si>
  <si>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</si>
  <si>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</si>
  <si>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</si>
  <si>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</si>
  <si>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</si>
  <si>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</si>
  <si>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</si>
  <si>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</si>
  <si>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</si>
  <si>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</si>
  <si>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</si>
  <si>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</si>
  <si>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</si>
  <si>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</si>
  <si>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</si>
  <si>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</si>
  <si>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</si>
  <si>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</si>
  <si>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</si>
  <si>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</si>
  <si>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</si>
  <si>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</si>
  <si>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</si>
  <si>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</si>
  <si>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</si>
  <si>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</si>
  <si>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</si>
  <si>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</si>
  <si>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</si>
  <si>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</si>
  <si>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</si>
  <si>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</si>
  <si>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</si>
  <si>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</si>
  <si>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</si>
  <si>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</si>
  <si>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</si>
  <si>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</si>
  <si>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</si>
  <si>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</si>
  <si>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</si>
  <si>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</si>
  <si>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</si>
  <si>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</si>
  <si>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</si>
  <si>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</si>
  <si>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</si>
  <si>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</si>
  <si>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</si>
  <si>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</si>
  <si>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</si>
  <si>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</si>
  <si>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</si>
  <si>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</si>
  <si>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</si>
  <si>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</si>
  <si>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</si>
  <si>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</si>
  <si>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</si>
  <si>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</si>
  <si>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</si>
  <si>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</si>
  <si>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</si>
  <si>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</si>
  <si>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</si>
  <si>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</si>
  <si>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</si>
  <si>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</si>
  <si>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</si>
  <si>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</si>
  <si>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</si>
  <si>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</si>
  <si>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</si>
  <si>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</si>
  <si>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</si>
  <si>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</si>
  <si>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</si>
  <si>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</si>
  <si>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</si>
  <si>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</si>
  <si>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</si>
  <si>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</si>
  <si>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</si>
  <si>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</si>
  <si>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</si>
  <si>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</si>
  <si>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</si>
  <si>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</si>
  <si>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</si>
  <si>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</si>
  <si>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</si>
  <si>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</si>
  <si>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</si>
  <si>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</si>
  <si>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</si>
  <si>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</si>
  <si>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</si>
  <si>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</si>
  <si>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</si>
  <si>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</si>
  <si>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</si>
  <si>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</si>
  <si>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</si>
  <si>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</si>
  <si>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</si>
  <si>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</si>
  <si>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</si>
  <si>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</si>
  <si>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</si>
  <si>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</si>
  <si>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</si>
  <si>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</si>
  <si>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</si>
  <si>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</si>
  <si>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</si>
  <si>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</si>
  <si>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</si>
  <si>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</si>
  <si>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</si>
  <si>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</si>
  <si>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</si>
  <si>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</si>
  <si>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</si>
  <si>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</si>
  <si>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</si>
  <si>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</si>
  <si>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</si>
  <si>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</si>
  <si>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</si>
  <si>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</si>
  <si>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</si>
  <si>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</si>
  <si>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</si>
  <si>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</si>
  <si>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</si>
  <si>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</si>
  <si>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</si>
  <si>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</si>
  <si>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</si>
  <si>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</si>
  <si>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</si>
  <si>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</si>
  <si>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</si>
  <si>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</si>
  <si>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</si>
  <si>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</si>
  <si>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</si>
  <si>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</si>
  <si>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</si>
  <si>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</si>
  <si>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</si>
  <si>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</si>
  <si>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</si>
  <si>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</si>
  <si>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</si>
  <si>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</si>
  <si>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</si>
  <si>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</si>
  <si>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</si>
  <si>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</si>
  <si>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</si>
  <si>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</si>
  <si>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</si>
  <si>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</si>
  <si>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</si>
  <si>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</si>
  <si>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</si>
  <si>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</si>
  <si>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</si>
  <si>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</si>
  <si>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</si>
  <si>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</si>
  <si>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</si>
  <si>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</si>
  <si>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</si>
  <si>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</si>
  <si>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</si>
  <si>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</si>
  <si>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</si>
  <si>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</si>
  <si>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</si>
  <si>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</si>
  <si>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</si>
  <si>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</si>
  <si>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</si>
  <si>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</si>
  <si>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</si>
  <si>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</si>
  <si>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</si>
  <si>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</si>
  <si>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</si>
  <si>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</si>
  <si>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</si>
  <si>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</si>
  <si>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</si>
  <si>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</si>
  <si>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</si>
  <si>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</si>
  <si>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</si>
  <si>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</si>
  <si>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</si>
  <si>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</si>
  <si>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</si>
  <si>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</si>
  <si>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</si>
  <si>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</si>
  <si>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</si>
  <si>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</si>
  <si>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</si>
  <si>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</si>
  <si>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</si>
  <si>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</si>
  <si>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</si>
  <si>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</si>
  <si>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</si>
  <si>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</si>
  <si>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</si>
  <si>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</si>
  <si>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</si>
  <si>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</si>
  <si>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</si>
  <si>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</si>
  <si>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</si>
  <si>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</si>
  <si>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</si>
  <si>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</si>
  <si>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</si>
  <si>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</si>
  <si>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</si>
  <si>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</si>
  <si>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</si>
  <si>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</si>
  <si>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</si>
  <si>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</si>
  <si>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</si>
  <si>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</si>
  <si>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</si>
  <si>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</si>
  <si>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</si>
  <si>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</si>
  <si>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</si>
  <si>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</si>
  <si>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</si>
  <si>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</si>
  <si>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</si>
  <si>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</si>
  <si>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</si>
  <si>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</si>
  <si>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</si>
  <si>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</si>
  <si>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</si>
  <si>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</si>
  <si>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</si>
  <si>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</si>
  <si>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</si>
  <si>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</si>
  <si>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</si>
  <si>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</si>
  <si>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</si>
  <si>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</si>
  <si>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</si>
  <si>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</si>
  <si>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</si>
  <si>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</si>
  <si>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</si>
  <si>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</si>
  <si>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</si>
  <si>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</si>
  <si>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</si>
  <si>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</si>
  <si>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</si>
  <si>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</si>
  <si>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</si>
  <si>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</si>
  <si>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</si>
  <si>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</si>
  <si>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</si>
  <si>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</si>
  <si>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</si>
  <si>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</si>
  <si>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</si>
  <si>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</si>
  <si>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</si>
  <si>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</si>
  <si>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</si>
  <si>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</si>
  <si>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</si>
  <si>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</si>
  <si>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</si>
  <si>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</si>
  <si>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</si>
  <si>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</si>
  <si>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</si>
  <si>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</si>
  <si>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</si>
  <si>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</si>
  <si>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</si>
  <si>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</si>
  <si>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</si>
  <si>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</si>
  <si>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</si>
  <si>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</si>
  <si>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</si>
  <si>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</si>
  <si>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</si>
  <si>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</si>
  <si>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</si>
  <si>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</si>
  <si>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</si>
  <si>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</si>
  <si>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</si>
  <si>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</si>
  <si>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</si>
  <si>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</si>
  <si>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</si>
  <si>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</si>
  <si>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</si>
  <si>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</si>
  <si>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</si>
  <si>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</si>
  <si>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</si>
  <si>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</si>
  <si>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</si>
  <si>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</si>
  <si>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</si>
  <si>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</si>
  <si>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</si>
  <si>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</si>
  <si>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</si>
  <si>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</si>
  <si>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</si>
  <si>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</si>
  <si>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</si>
  <si>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</si>
  <si>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</si>
  <si>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</si>
  <si>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</si>
  <si>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</si>
  <si>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</si>
  <si>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</si>
  <si>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</si>
  <si>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</si>
  <si>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</si>
  <si>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</si>
  <si>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</si>
  <si>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</si>
  <si>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</si>
  <si>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</si>
  <si>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</si>
  <si>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</si>
  <si>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</si>
  <si>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</si>
  <si>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</si>
  <si>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</si>
  <si>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</si>
  <si>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</si>
  <si>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</si>
  <si>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</si>
  <si>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</si>
  <si>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</si>
  <si>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</si>
  <si>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</si>
  <si>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</si>
  <si>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</si>
  <si>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</si>
  <si>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</si>
  <si>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</si>
  <si>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</si>
  <si>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</si>
  <si>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</si>
  <si>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</si>
  <si>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</si>
  <si>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</si>
  <si>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</si>
  <si>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</si>
  <si>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</si>
  <si>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</si>
  <si>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</si>
  <si>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</si>
  <si>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</si>
  <si>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</si>
  <si>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</si>
  <si>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</si>
  <si>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</si>
  <si>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</si>
  <si>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</si>
  <si>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</si>
  <si>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</si>
  <si>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</si>
  <si>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</si>
  <si>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</si>
  <si>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</si>
  <si>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</si>
  <si>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</si>
  <si>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</si>
  <si>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</si>
  <si>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</si>
  <si>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</si>
  <si>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</si>
  <si>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</si>
  <si>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</si>
  <si>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</si>
  <si>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</si>
  <si>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</si>
  <si>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</si>
  <si>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</si>
  <si>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</si>
  <si>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</si>
  <si>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</si>
  <si>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</si>
  <si>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</si>
  <si>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</si>
  <si>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</si>
  <si>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</si>
  <si>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</si>
  <si>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</si>
  <si>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</si>
  <si>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</si>
  <si>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</si>
  <si>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</si>
  <si>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</si>
  <si>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</si>
  <si>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</si>
  <si>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</si>
  <si>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</si>
  <si>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</si>
  <si>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</si>
  <si>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</si>
  <si>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</si>
  <si>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</si>
  <si>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</si>
  <si>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</si>
  <si>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</si>
  <si>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</si>
  <si>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</si>
  <si>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</si>
  <si>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</si>
  <si>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</si>
  <si>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</si>
  <si>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</si>
  <si>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</si>
  <si>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</si>
  <si>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</si>
  <si>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</si>
  <si>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</si>
  <si>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</si>
  <si>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</si>
  <si>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</si>
  <si>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</si>
  <si>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</si>
  <si>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</si>
  <si>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</si>
  <si>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</si>
  <si>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</si>
  <si>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</si>
  <si>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</si>
  <si>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</si>
  <si>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</si>
  <si>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</si>
  <si>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</si>
  <si>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</si>
  <si>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</si>
  <si>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</si>
  <si>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</si>
  <si>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</si>
  <si>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</si>
  <si>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</si>
  <si>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</si>
  <si>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</si>
  <si>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</si>
  <si>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</si>
  <si>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</si>
  <si>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</si>
  <si>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</si>
  <si>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</si>
  <si>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</si>
  <si>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</si>
  <si>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</si>
  <si>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</si>
  <si>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</si>
  <si>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</si>
  <si>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</si>
  <si>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</si>
  <si>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</si>
  <si>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</si>
  <si>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</si>
  <si>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</si>
  <si>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</si>
  <si>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</si>
  <si>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</si>
  <si>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</si>
  <si>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</si>
  <si>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</si>
  <si>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</si>
  <si>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</si>
  <si>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</si>
  <si>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</si>
  <si>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</si>
  <si>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</si>
  <si>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</si>
  <si>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</si>
  <si>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</si>
  <si>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</si>
  <si>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</si>
  <si>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</si>
  <si>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</si>
  <si>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</si>
  <si>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</si>
  <si>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</si>
  <si>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</si>
  <si>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</si>
  <si>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</si>
  <si>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</si>
  <si>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</si>
  <si>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</si>
  <si>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</si>
  <si>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</si>
  <si>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</si>
  <si>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</si>
  <si>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</si>
  <si>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</si>
  <si>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</si>
  <si>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</si>
  <si>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</si>
  <si>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</si>
  <si>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</si>
  <si>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</si>
  <si>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</si>
  <si>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</si>
  <si>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</si>
  <si>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</si>
  <si>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</si>
  <si>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</si>
  <si>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</si>
  <si>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</si>
  <si>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</si>
  <si>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</si>
  <si>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</si>
  <si>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</si>
  <si>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</si>
  <si>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</si>
  <si>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</si>
  <si>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</si>
  <si>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</si>
  <si>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</si>
  <si>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</si>
  <si>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</si>
  <si>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</si>
  <si>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</si>
  <si>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</si>
  <si>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</si>
  <si>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</si>
  <si>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</si>
  <si>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</si>
  <si>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</si>
  <si>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</si>
  <si>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</si>
  <si>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</si>
  <si>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</si>
  <si>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</si>
  <si>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</si>
  <si>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</si>
  <si>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</si>
  <si>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</si>
  <si>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</si>
  <si>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</si>
  <si>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</si>
  <si>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</si>
  <si>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</si>
  <si>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</si>
  <si>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</si>
  <si>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</si>
  <si>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</si>
  <si>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</si>
  <si>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</si>
  <si>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</si>
  <si>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</si>
  <si>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</si>
  <si>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</si>
  <si>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</si>
  <si>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</si>
  <si>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</si>
  <si>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</si>
  <si>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</si>
  <si>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</si>
  <si>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</si>
  <si>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</si>
  <si>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</si>
  <si>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</si>
  <si>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</si>
  <si>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</si>
  <si>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</si>
  <si>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</si>
  <si>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</si>
  <si>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</si>
  <si>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</si>
  <si>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</si>
  <si>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</si>
  <si>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</si>
  <si>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</si>
  <si>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</si>
  <si>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</si>
  <si>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</si>
  <si>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</si>
  <si>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</si>
  <si>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</si>
  <si>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</si>
  <si>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</si>
  <si>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</si>
  <si>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</si>
  <si>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</si>
  <si>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</si>
  <si>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</si>
  <si>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</si>
  <si>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</si>
  <si>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</si>
  <si>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</si>
  <si>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</si>
  <si>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</si>
  <si>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</si>
  <si>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</si>
  <si>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</si>
  <si>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</si>
  <si>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</si>
  <si>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</si>
  <si>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</si>
  <si>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</si>
  <si>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</si>
  <si>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</si>
  <si>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</si>
  <si>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</si>
  <si>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</si>
  <si>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</si>
  <si>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</si>
  <si>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</si>
  <si>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</si>
  <si>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</si>
  <si>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</si>
  <si>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</si>
  <si>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</si>
  <si>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</si>
  <si>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</si>
  <si>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</si>
  <si>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</si>
  <si>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</si>
  <si>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</si>
  <si>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</si>
  <si>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</si>
  <si>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</si>
  <si>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</si>
  <si>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</si>
  <si>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</si>
  <si>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</si>
  <si>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</si>
  <si>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</si>
  <si>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</si>
  <si>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</si>
  <si>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</si>
  <si>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</si>
  <si>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</si>
  <si>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</si>
  <si>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</si>
  <si>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</si>
  <si>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</si>
  <si>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</si>
  <si>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</si>
  <si>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</si>
  <si>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</si>
  <si>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</si>
  <si>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</si>
  <si>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</si>
  <si>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</si>
  <si>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</si>
  <si>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</si>
  <si>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</si>
  <si>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</si>
  <si>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</si>
  <si>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</si>
  <si>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</si>
  <si>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</si>
  <si>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</si>
  <si>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</si>
  <si>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</si>
  <si>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</si>
  <si>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</si>
  <si>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</si>
  <si>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</si>
  <si>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</si>
  <si>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</si>
  <si>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</si>
  <si>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</si>
  <si>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</si>
  <si>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</si>
  <si>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</si>
  <si>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</si>
  <si>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</si>
  <si>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</si>
  <si>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</si>
  <si>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</si>
  <si>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</si>
  <si>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</si>
  <si>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</si>
  <si>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</si>
  <si>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</si>
  <si>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</si>
  <si>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</si>
  <si>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</si>
  <si>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</si>
  <si>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</si>
  <si>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</si>
  <si>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</si>
  <si>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</si>
  <si>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</si>
  <si>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</si>
  <si>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</si>
  <si>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</si>
  <si>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</si>
  <si>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</si>
  <si>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</si>
  <si>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</si>
  <si>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</si>
  <si>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</si>
  <si>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</si>
  <si>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</si>
  <si>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</si>
  <si>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</si>
  <si>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</si>
  <si>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</si>
  <si>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</si>
  <si>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</si>
  <si>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</si>
  <si>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</si>
  <si>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</si>
  <si>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</si>
  <si>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</si>
  <si>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</si>
  <si>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</si>
  <si>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</si>
  <si>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</si>
  <si>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</si>
  <si>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</si>
  <si>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</si>
  <si>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</si>
  <si>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</si>
  <si>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</si>
  <si>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</si>
  <si>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</si>
  <si>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</si>
  <si>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</si>
  <si>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</si>
  <si>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</si>
  <si>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</si>
  <si>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</si>
  <si>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</si>
  <si>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</si>
  <si>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</si>
  <si>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</si>
  <si>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</si>
  <si>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</si>
  <si>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</si>
  <si>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</si>
  <si>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</si>
  <si>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</si>
  <si>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</si>
  <si>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</si>
  <si>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</si>
  <si>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</si>
  <si>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</si>
  <si>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</si>
  <si>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</si>
  <si>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</si>
  <si>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</si>
  <si>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</si>
  <si>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</si>
  <si>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</si>
  <si>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</si>
  <si>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</si>
  <si>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</si>
  <si>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</si>
  <si>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</si>
  <si>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</si>
  <si>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</si>
  <si>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</si>
  <si>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</si>
  <si>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</si>
  <si>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</si>
  <si>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</si>
  <si>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</si>
  <si>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</si>
  <si>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</si>
  <si>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</si>
  <si>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</si>
  <si>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</si>
  <si>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</si>
  <si>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</si>
  <si>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</si>
  <si>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</si>
  <si>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</si>
  <si>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</si>
  <si>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</si>
  <si>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</si>
  <si>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</si>
  <si>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</si>
  <si>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</si>
  <si>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</si>
  <si>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</si>
  <si>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</si>
  <si>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</si>
  <si>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</si>
  <si>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</si>
  <si>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</si>
  <si>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</si>
  <si>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</si>
  <si>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</si>
  <si>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</si>
  <si>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</si>
  <si>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</si>
  <si>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</si>
  <si>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</si>
  <si>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</si>
  <si>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</si>
  <si>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</si>
  <si>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</si>
  <si>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</si>
  <si>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</si>
  <si>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</si>
  <si>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</si>
  <si>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</si>
  <si>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</si>
  <si>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</si>
  <si>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</si>
  <si>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</si>
  <si>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</si>
  <si>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</si>
  <si>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</si>
  <si>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</si>
  <si>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</si>
  <si>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</si>
  <si>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</si>
  <si>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</si>
  <si>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</si>
  <si>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</si>
  <si>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</si>
  <si>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</si>
  <si>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</si>
  <si>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</si>
  <si>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</si>
  <si>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</si>
  <si>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</si>
  <si>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</si>
  <si>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</si>
  <si>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</si>
  <si>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</si>
  <si>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</si>
  <si>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</si>
  <si>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</si>
  <si>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</si>
  <si>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</si>
  <si>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</si>
  <si>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</si>
  <si>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</si>
  <si>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</si>
  <si>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</si>
  <si>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</si>
  <si>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</si>
  <si>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</si>
  <si>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</si>
  <si>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</si>
  <si>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</si>
  <si>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</si>
  <si>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</si>
  <si>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</si>
  <si>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</si>
  <si>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</si>
  <si>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</si>
  <si>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</si>
  <si>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</si>
  <si>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</si>
  <si>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</si>
  <si>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</si>
  <si>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</si>
  <si>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</si>
  <si>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</si>
  <si>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</si>
  <si>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</si>
  <si>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</si>
  <si>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</si>
  <si>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</si>
  <si>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</si>
  <si>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</si>
  <si>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</si>
  <si>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</si>
  <si>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</si>
  <si>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</si>
  <si>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</si>
  <si>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</si>
  <si>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</si>
  <si>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</si>
  <si>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</si>
  <si>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</si>
  <si>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</si>
  <si>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</si>
  <si>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</si>
  <si>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</si>
  <si>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</si>
  <si>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</si>
  <si>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</si>
  <si>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</si>
  <si>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</si>
  <si>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</si>
  <si>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</si>
  <si>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</si>
  <si>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</si>
  <si>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</si>
  <si>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</si>
  <si>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</si>
  <si>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</si>
  <si>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</si>
  <si>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</si>
  <si>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</si>
  <si>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</si>
  <si>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</si>
  <si>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</si>
  <si>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</si>
  <si>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</si>
  <si>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</si>
  <si>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</si>
  <si>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</si>
  <si>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</si>
  <si>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</si>
  <si>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</si>
  <si>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</si>
  <si>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</si>
  <si>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</si>
  <si>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</si>
  <si>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</si>
  <si>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</si>
  <si>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</si>
  <si>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</si>
  <si>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</si>
  <si>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</si>
  <si>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</si>
  <si>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</si>
  <si>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</si>
  <si>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</si>
  <si>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</si>
  <si>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</si>
  <si>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</si>
  <si>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</si>
  <si>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</si>
  <si>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</si>
  <si>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</si>
  <si>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</si>
  <si>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</si>
  <si>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</si>
  <si>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</si>
  <si>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</si>
  <si>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</si>
  <si>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</si>
  <si>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</si>
  <si>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</si>
  <si>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</si>
  <si>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</si>
  <si>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</si>
  <si>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</si>
  <si>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</si>
  <si>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</si>
  <si>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</si>
  <si>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</si>
  <si>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</si>
  <si>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</si>
  <si>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</si>
  <si>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</si>
  <si>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</si>
  <si>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</si>
  <si>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</si>
  <si>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</si>
  <si>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</si>
  <si>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</si>
  <si>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</si>
  <si>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</si>
  <si>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</si>
  <si>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</si>
  <si>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</si>
  <si>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</si>
  <si>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</si>
  <si>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</si>
  <si>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</si>
  <si>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</si>
  <si>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</si>
  <si>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</si>
  <si>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</si>
  <si>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</si>
  <si>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</si>
  <si>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</si>
  <si>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</si>
  <si>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</si>
  <si>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</si>
  <si>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</si>
  <si>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</si>
  <si>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</si>
  <si>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</si>
  <si>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</si>
  <si>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</si>
  <si>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</si>
  <si>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</si>
  <si>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</si>
  <si>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</si>
  <si>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</si>
  <si>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</si>
  <si>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</si>
  <si>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</si>
  <si>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</si>
  <si>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</si>
  <si>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</si>
  <si>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</si>
  <si>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</si>
  <si>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</si>
  <si>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</si>
  <si>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</si>
  <si>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</si>
  <si>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</si>
  <si>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</si>
  <si>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</si>
  <si>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</si>
  <si>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</si>
  <si>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</si>
  <si>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</si>
  <si>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</si>
  <si>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</si>
  <si>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</si>
  <si>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</si>
  <si>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</si>
  <si>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</si>
  <si>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</si>
  <si>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</si>
  <si>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</si>
  <si>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</si>
  <si>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</si>
  <si>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</si>
  <si>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</si>
  <si>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</si>
  <si>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</si>
  <si>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</si>
  <si>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</si>
  <si>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</si>
  <si>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</si>
  <si>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</si>
  <si>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</si>
  <si>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</si>
  <si>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</si>
  <si>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</si>
  <si>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</si>
  <si>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</si>
  <si>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</si>
  <si>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</si>
  <si>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</si>
  <si>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</si>
  <si>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</si>
  <si>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</si>
  <si>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</si>
  <si>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</si>
  <si>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</si>
  <si>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</si>
  <si>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</si>
  <si>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</si>
  <si>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</si>
  <si>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</si>
  <si>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</si>
  <si>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</si>
  <si>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</si>
  <si>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</si>
  <si>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</si>
  <si>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</si>
  <si>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</si>
  <si>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</si>
  <si>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</si>
  <si>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</si>
  <si>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</si>
  <si>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</si>
  <si>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</si>
  <si>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</si>
  <si>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</si>
  <si>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</si>
  <si>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</si>
  <si>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</si>
  <si>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</si>
  <si>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</si>
  <si>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</si>
  <si>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</si>
  <si>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</si>
  <si>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</si>
  <si>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</si>
  <si>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</si>
  <si>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</si>
  <si>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</si>
  <si>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</si>
  <si>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</si>
  <si>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</si>
  <si>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</si>
  <si>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</si>
  <si>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</si>
  <si>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</si>
  <si>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</si>
  <si>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</si>
  <si>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</si>
  <si>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</si>
  <si>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</si>
  <si>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</si>
  <si>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</si>
  <si>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</si>
  <si>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</si>
  <si>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</si>
  <si>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</si>
  <si>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</si>
  <si>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</si>
  <si>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</si>
  <si>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</si>
  <si>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</si>
  <si>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</si>
  <si>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</si>
  <si>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</si>
  <si>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</si>
  <si>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</si>
  <si>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</si>
  <si>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</si>
  <si>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</si>
  <si>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</si>
  <si>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</si>
  <si>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</si>
  <si>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</si>
  <si>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</si>
  <si>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</si>
  <si>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</si>
  <si>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</si>
  <si>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</si>
  <si>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</si>
  <si>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</si>
  <si>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</si>
  <si>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</si>
  <si>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</si>
  <si>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</si>
  <si>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</si>
  <si>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</si>
  <si>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</si>
  <si>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</si>
  <si>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</si>
  <si>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</si>
  <si>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</si>
  <si>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</si>
  <si>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</si>
  <si>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</si>
  <si>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</si>
  <si>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</si>
  <si>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</si>
  <si>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</si>
  <si>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</si>
  <si>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</si>
  <si>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</si>
  <si>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</si>
  <si>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</si>
  <si>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</si>
  <si>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</si>
  <si>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</si>
  <si>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</si>
  <si>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</si>
  <si>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</si>
  <si>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</si>
  <si>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</si>
  <si>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</si>
  <si>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</si>
  <si>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</si>
  <si>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</si>
  <si>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</si>
  <si>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</si>
  <si>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</si>
  <si>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</si>
  <si>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</si>
  <si>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</si>
  <si>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</si>
  <si>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</si>
  <si>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</si>
  <si>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</si>
  <si>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</si>
  <si>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</si>
  <si>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</si>
  <si>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</si>
  <si>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</si>
  <si>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</si>
  <si>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</si>
  <si>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</si>
  <si>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</si>
  <si>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</si>
  <si>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</si>
  <si>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</si>
  <si>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</si>
  <si>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</si>
  <si>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</si>
  <si>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</si>
  <si>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</si>
  <si>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</si>
  <si>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</si>
  <si>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</si>
  <si>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</si>
  <si>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</si>
  <si>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</si>
  <si>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</si>
  <si>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</si>
  <si>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</si>
  <si>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</si>
  <si>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</si>
  <si>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</si>
  <si>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</si>
  <si>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</si>
  <si>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</si>
  <si>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</si>
  <si>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</si>
  <si>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</si>
  <si>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</si>
  <si>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</si>
  <si>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</si>
  <si>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</si>
  <si>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</si>
  <si>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</si>
  <si>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</si>
  <si>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</si>
  <si>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</si>
  <si>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</si>
  <si>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</si>
  <si>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</si>
  <si>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</si>
  <si>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</si>
  <si>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</si>
  <si>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</si>
  <si>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</si>
  <si>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</si>
  <si>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</si>
  <si>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</si>
  <si>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</si>
  <si>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</si>
  <si>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</si>
  <si>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</si>
  <si>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</si>
  <si>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</si>
  <si>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</si>
  <si>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</si>
  <si>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</si>
  <si>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</si>
  <si>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</si>
  <si>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</si>
  <si>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</si>
  <si>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</si>
  <si>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</si>
  <si>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</si>
  <si>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</si>
  <si>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</si>
  <si>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</si>
  <si>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</si>
  <si>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</si>
  <si>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</si>
  <si>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</si>
  <si>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</si>
  <si>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</si>
  <si>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</si>
  <si>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</si>
  <si>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</si>
  <si>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</si>
  <si>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</si>
  <si>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</si>
  <si>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</si>
  <si>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</si>
  <si>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</si>
  <si>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</si>
  <si>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</si>
  <si>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</si>
  <si>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</si>
  <si>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</si>
  <si>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</si>
  <si>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</si>
  <si>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</si>
  <si>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</si>
  <si>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</si>
  <si>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</si>
  <si>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</si>
  <si>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</si>
  <si>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</si>
  <si>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</si>
  <si>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</si>
  <si>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</si>
  <si>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</si>
  <si>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</si>
  <si>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</si>
  <si>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</si>
  <si>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</si>
  <si>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</si>
  <si>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</si>
  <si>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</si>
  <si>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</si>
  <si>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</si>
  <si>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</si>
  <si>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</si>
  <si>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</si>
  <si>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</si>
  <si>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</si>
  <si>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</si>
  <si>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</si>
  <si>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</si>
  <si>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</si>
  <si>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</si>
  <si>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</si>
  <si>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</si>
  <si>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</si>
  <si>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</si>
  <si>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</si>
  <si>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</si>
  <si>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</si>
  <si>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</si>
  <si>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</si>
  <si>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</si>
  <si>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</si>
  <si>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</si>
  <si>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</si>
  <si>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</si>
  <si>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</si>
  <si>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</si>
  <si>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</si>
  <si>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</si>
  <si>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</si>
  <si>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</si>
  <si>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</si>
  <si>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</si>
  <si>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</si>
  <si>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</si>
  <si>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</si>
  <si>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</si>
  <si>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</si>
  <si>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</si>
  <si>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</si>
  <si>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</si>
  <si>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</si>
  <si>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</si>
  <si>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</si>
  <si>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</si>
  <si>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</si>
  <si>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</si>
  <si>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</si>
  <si>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</si>
  <si>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</si>
  <si>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</si>
  <si>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</si>
  <si>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</si>
  <si>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</si>
  <si>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</si>
  <si>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</si>
  <si>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</si>
  <si>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</si>
  <si>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</si>
  <si>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</si>
  <si>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</si>
  <si>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</si>
  <si>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</si>
  <si>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</si>
  <si>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</si>
  <si>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</si>
  <si>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</si>
  <si>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</si>
  <si>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</si>
  <si>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</si>
  <si>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</si>
  <si>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</si>
  <si>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</si>
  <si>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</si>
  <si>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</si>
  <si>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</si>
  <si>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</si>
  <si>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</si>
  <si>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</si>
  <si>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</si>
  <si>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</si>
  <si>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</si>
  <si>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</si>
  <si>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</si>
  <si>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</si>
  <si>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</si>
  <si>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</si>
  <si>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</si>
  <si>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</si>
  <si>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</si>
  <si>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</si>
  <si>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</si>
  <si>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</si>
  <si>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</si>
  <si>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</si>
  <si>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</si>
  <si>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</si>
  <si>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</si>
  <si>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</si>
  <si>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</si>
  <si>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</si>
  <si>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</si>
  <si>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</si>
  <si>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</si>
  <si>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</si>
  <si>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</si>
  <si>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</si>
  <si>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</si>
  <si>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</si>
  <si>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</si>
  <si>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</si>
  <si>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</si>
  <si>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</si>
  <si>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</si>
  <si>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</si>
  <si>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</si>
  <si>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</si>
  <si>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</si>
  <si>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</si>
  <si>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</si>
  <si>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</si>
  <si>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</si>
  <si>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</si>
  <si>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</si>
  <si>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</si>
  <si>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</si>
  <si>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</si>
  <si>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</si>
  <si>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</si>
  <si>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</si>
  <si>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</si>
  <si>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</si>
  <si>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</si>
  <si>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</si>
  <si>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</si>
  <si>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</si>
  <si>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</si>
  <si>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</si>
  <si>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</si>
  <si>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</si>
  <si>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</si>
  <si>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</si>
  <si>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</si>
  <si>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</si>
  <si>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</si>
  <si>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</si>
  <si>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</si>
  <si>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</si>
  <si>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</si>
  <si>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</si>
  <si>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</si>
  <si>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</si>
  <si>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</si>
  <si>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</si>
  <si>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</si>
  <si>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</si>
  <si>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</si>
  <si>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</si>
  <si>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</si>
  <si>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</si>
  <si>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</si>
  <si>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</si>
  <si>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</si>
  <si>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</si>
  <si>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</si>
  <si>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</si>
  <si>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</si>
  <si>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</si>
  <si>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</si>
  <si>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</si>
  <si>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</si>
  <si>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</si>
  <si>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</si>
  <si>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</si>
  <si>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</si>
  <si>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</si>
  <si>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</si>
  <si>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</si>
  <si>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</si>
  <si>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</si>
  <si>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</si>
  <si>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</si>
  <si>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</si>
  <si>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</si>
  <si>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</si>
  <si>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</si>
  <si>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</si>
  <si>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</si>
  <si>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</si>
  <si>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</si>
  <si>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</si>
  <si>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</si>
  <si>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</si>
  <si>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</si>
  <si>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</si>
  <si>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</si>
  <si>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</si>
  <si>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</si>
  <si>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</si>
  <si>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</si>
  <si>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</si>
  <si>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</si>
  <si>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</si>
  <si>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</si>
  <si>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</si>
  <si>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</si>
  <si>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</si>
  <si>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</si>
  <si>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</si>
  <si>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</si>
  <si>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</si>
  <si>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</si>
  <si>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</si>
  <si>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</si>
  <si>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</si>
  <si>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</si>
  <si>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</si>
  <si>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</si>
  <si>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</si>
  <si>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</si>
  <si>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</si>
  <si>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</si>
  <si>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</si>
  <si>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</si>
  <si>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</si>
  <si>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</si>
  <si>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</si>
  <si>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</si>
  <si>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</si>
  <si>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</si>
  <si>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</si>
  <si>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</si>
  <si>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</si>
  <si>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</si>
  <si>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</si>
  <si>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</si>
  <si>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</si>
  <si>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</si>
  <si>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</si>
  <si>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</si>
  <si>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</si>
  <si>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</si>
  <si>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</si>
  <si>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</si>
  <si>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</si>
  <si>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</si>
  <si>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</si>
  <si>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</si>
  <si>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</si>
  <si>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</si>
  <si>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</si>
  <si>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</si>
  <si>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</si>
  <si>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</si>
  <si>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</si>
  <si>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</si>
  <si>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</si>
  <si>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</si>
  <si>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</si>
  <si>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</si>
  <si>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</si>
  <si>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</si>
  <si>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</si>
  <si>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</si>
  <si>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</si>
  <si>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</si>
  <si>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</si>
  <si>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</si>
  <si>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</si>
  <si>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</si>
  <si>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</si>
  <si>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</si>
  <si>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</si>
  <si>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</si>
  <si>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</si>
  <si>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</si>
  <si>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</si>
  <si>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</si>
  <si>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</si>
  <si>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</si>
  <si>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</si>
  <si>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</si>
  <si>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</si>
  <si>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</si>
  <si>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</si>
  <si>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</si>
  <si>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</si>
  <si>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</si>
  <si>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</si>
  <si>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</si>
  <si>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</si>
  <si>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</si>
  <si>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</si>
  <si>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</si>
  <si>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</si>
  <si>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</si>
  <si>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</si>
  <si>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</si>
  <si>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</si>
  <si>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</si>
  <si>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</si>
  <si>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</si>
  <si>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</si>
  <si>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</si>
  <si>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</si>
  <si>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</si>
  <si>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</si>
  <si>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</si>
  <si>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</si>
  <si>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</si>
  <si>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</si>
  <si>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</si>
  <si>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</si>
  <si>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</si>
  <si>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</si>
  <si>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</si>
  <si>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</si>
  <si>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</si>
  <si>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</si>
  <si>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</si>
  <si>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</si>
  <si>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</si>
  <si>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</si>
  <si>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</si>
  <si>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</si>
  <si>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</si>
  <si>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</si>
  <si>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</si>
  <si>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</si>
  <si>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</si>
  <si>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</si>
  <si>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</si>
  <si>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</si>
  <si>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</si>
  <si>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</si>
  <si>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</si>
  <si>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</si>
  <si>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</si>
  <si>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</si>
  <si>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</si>
  <si>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</si>
  <si>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</si>
  <si>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</si>
  <si>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</si>
  <si>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</si>
  <si>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</si>
  <si>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</si>
  <si>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</si>
  <si>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</si>
  <si>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</si>
  <si>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</si>
  <si>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</si>
  <si>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</si>
  <si>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</si>
  <si>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</si>
  <si>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</si>
  <si>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</si>
  <si>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</si>
  <si>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</si>
  <si>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</si>
  <si>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</si>
  <si>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</si>
  <si>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</si>
  <si>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</si>
  <si>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</si>
  <si>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</si>
  <si>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</si>
  <si>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</si>
  <si>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</si>
  <si>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</si>
  <si>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</si>
  <si>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</si>
  <si>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</si>
  <si>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</si>
  <si>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</si>
  <si>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</si>
  <si>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</si>
  <si>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</si>
  <si>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</si>
  <si>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</si>
  <si>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</si>
  <si>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</si>
  <si>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</si>
  <si>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</si>
  <si>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</si>
  <si>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</si>
  <si>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</si>
  <si>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</si>
  <si>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</si>
  <si>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</si>
  <si>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</si>
  <si>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</si>
  <si>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</si>
  <si>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</si>
  <si>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</si>
  <si>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</si>
  <si>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</si>
  <si>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</si>
  <si>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</si>
  <si>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</si>
  <si>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</si>
  <si>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</si>
  <si>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</si>
  <si>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</si>
  <si>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</si>
  <si>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</si>
  <si>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</si>
  <si>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</si>
  <si>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</si>
  <si>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</si>
  <si>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</si>
  <si>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</si>
  <si>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</si>
  <si>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</si>
  <si>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</si>
  <si>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</si>
  <si>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</si>
  <si>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</si>
  <si>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</si>
  <si>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</si>
  <si>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</si>
  <si>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</si>
  <si>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</si>
  <si>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</si>
  <si>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</si>
  <si>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</si>
  <si>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</si>
  <si>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</si>
  <si>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</si>
  <si>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</si>
  <si>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</si>
  <si>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</si>
  <si>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</si>
  <si>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</si>
  <si>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</si>
  <si>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</si>
  <si>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</si>
  <si>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</si>
  <si>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</si>
  <si>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</si>
  <si>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</si>
  <si>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</si>
  <si>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</si>
  <si>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</si>
  <si>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</si>
  <si>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</si>
  <si>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</si>
  <si>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</si>
  <si>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</si>
  <si>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</si>
  <si>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</si>
  <si>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</si>
  <si>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</si>
  <si>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</si>
  <si>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</si>
  <si>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</si>
  <si>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</si>
  <si>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</si>
  <si>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</si>
  <si>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</si>
  <si>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</si>
  <si>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</si>
  <si>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</si>
  <si>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</si>
  <si>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</si>
  <si>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</si>
  <si>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</si>
  <si>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</si>
  <si>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</si>
  <si>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</si>
  <si>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</si>
  <si>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</si>
  <si>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</si>
  <si>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</si>
  <si>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</si>
  <si>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</si>
  <si>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</si>
  <si>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</si>
  <si>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</si>
  <si>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</si>
  <si>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</si>
  <si>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</si>
  <si>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</si>
  <si>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</si>
  <si>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</si>
  <si>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</si>
  <si>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</si>
  <si>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</si>
  <si>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</si>
  <si>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</si>
  <si>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</si>
  <si>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</si>
  <si>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</si>
  <si>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</si>
  <si>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</si>
  <si>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</si>
  <si>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</si>
  <si>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</si>
  <si>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</si>
  <si>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</si>
  <si>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</si>
  <si>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</si>
  <si>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</si>
  <si>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</si>
  <si>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</si>
  <si>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</si>
  <si>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</si>
  <si>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</si>
  <si>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</si>
  <si>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</si>
  <si>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</si>
  <si>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</si>
  <si>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</si>
  <si>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</si>
  <si>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</si>
  <si>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</si>
  <si>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</si>
  <si>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</si>
  <si>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</si>
  <si>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</si>
  <si>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</si>
  <si>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</si>
  <si>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</si>
  <si>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</si>
  <si>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</si>
  <si>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</si>
  <si>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</si>
  <si>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</si>
  <si>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</si>
  <si>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</si>
  <si>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</si>
  <si>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</si>
  <si>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</si>
  <si>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</si>
  <si>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</si>
  <si>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</si>
  <si>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</si>
  <si>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</si>
  <si>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</si>
  <si>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</si>
  <si>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</si>
  <si>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</si>
  <si>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</si>
  <si>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</si>
  <si>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</si>
  <si>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</si>
  <si>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</si>
  <si>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</si>
  <si>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</si>
  <si>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</si>
  <si>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</si>
  <si>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</si>
  <si>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</si>
  <si>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</si>
  <si>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</si>
  <si>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</si>
  <si>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</si>
  <si>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</si>
  <si>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</si>
  <si>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</si>
  <si>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</si>
  <si>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</si>
  <si>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</si>
  <si>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</si>
  <si>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</si>
  <si>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</si>
  <si>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</si>
  <si>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</si>
  <si>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</si>
  <si>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</si>
  <si>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</si>
  <si>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</si>
  <si>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</si>
  <si>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</si>
  <si>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</si>
  <si>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</si>
  <si>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</si>
  <si>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</si>
  <si>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</si>
  <si>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</si>
  <si>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</si>
  <si>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</si>
  <si>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</si>
  <si>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</si>
  <si>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</si>
  <si>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</si>
  <si>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</si>
  <si>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</si>
  <si>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</si>
  <si>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</si>
  <si>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</si>
  <si>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</si>
  <si>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</si>
  <si>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</si>
  <si>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</si>
  <si>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</si>
  <si>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</si>
  <si>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</si>
  <si>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</si>
  <si>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</si>
  <si>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</si>
  <si>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</si>
  <si>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</si>
  <si>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</si>
  <si>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</si>
  <si>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</si>
  <si>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</si>
  <si>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</si>
  <si>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</si>
  <si>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</si>
  <si>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</si>
  <si>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</si>
  <si>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</si>
  <si>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</si>
  <si>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</si>
  <si>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</si>
  <si>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</si>
  <si>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</si>
  <si>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</si>
  <si>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</si>
  <si>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</si>
  <si>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</si>
  <si>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</si>
  <si>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</si>
  <si>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</si>
  <si>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</si>
  <si>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</si>
  <si>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</si>
  <si>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</si>
  <si>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</si>
  <si>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</si>
  <si>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</si>
  <si>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</si>
  <si>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</si>
  <si>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</si>
  <si>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</si>
  <si>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</si>
  <si>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</si>
  <si>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</si>
  <si>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</si>
  <si>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</si>
  <si>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</si>
  <si>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</si>
  <si>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</si>
  <si>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</si>
  <si>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</si>
  <si>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</si>
  <si>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</si>
  <si>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</si>
  <si>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</si>
  <si>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</si>
  <si>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</si>
  <si>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</si>
  <si>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</si>
  <si>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</si>
  <si>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</si>
  <si>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</si>
  <si>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</si>
  <si>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</si>
  <si>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</si>
  <si>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</si>
  <si>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</si>
  <si>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</si>
  <si>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</si>
  <si>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</si>
  <si>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</si>
  <si>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</si>
  <si>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</si>
  <si>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</si>
  <si>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</si>
  <si>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</si>
  <si>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</si>
  <si>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</si>
  <si>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</si>
  <si>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</si>
  <si>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</si>
  <si>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</si>
  <si>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</si>
  <si>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</si>
  <si>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</si>
  <si>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</si>
  <si>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</si>
  <si>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</si>
  <si>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</si>
  <si>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</si>
  <si>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</si>
  <si>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</si>
  <si>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</si>
  <si>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</si>
  <si>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</si>
  <si>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</si>
  <si>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</si>
  <si>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</si>
  <si>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</si>
  <si>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</si>
  <si>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</si>
  <si>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</si>
  <si>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</si>
  <si>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</si>
  <si>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</si>
  <si>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</si>
  <si>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</si>
  <si>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</si>
  <si>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</si>
  <si>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</si>
  <si>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</si>
  <si>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</si>
  <si>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</si>
  <si>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</si>
  <si>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</si>
  <si>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</si>
  <si>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</si>
  <si>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</si>
  <si>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</si>
  <si>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</si>
  <si>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</si>
  <si>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</si>
  <si>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</si>
  <si>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</si>
  <si>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</si>
  <si>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</si>
  <si>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</si>
  <si>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</si>
  <si>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</si>
  <si>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</si>
  <si>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</si>
  <si>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</si>
  <si>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</si>
  <si>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</si>
  <si>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</si>
  <si>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</si>
  <si>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</si>
  <si>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</si>
  <si>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</si>
  <si>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</si>
  <si>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</si>
  <si>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</si>
  <si>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</si>
  <si>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</si>
  <si>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</si>
  <si>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</si>
  <si>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</si>
  <si>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</si>
  <si>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</si>
  <si>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</si>
  <si>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</si>
  <si>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</si>
  <si>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</si>
  <si>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</si>
  <si>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</si>
  <si>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</si>
  <si>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</si>
  <si>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</si>
  <si>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</si>
  <si>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</si>
  <si>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</si>
  <si>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</si>
  <si>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</si>
  <si>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</si>
  <si>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</si>
  <si>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</si>
  <si>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</si>
  <si>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</si>
  <si>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</si>
  <si>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</si>
  <si>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</si>
  <si>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</si>
  <si>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</si>
  <si>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</si>
  <si>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</si>
  <si>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</si>
  <si>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</si>
  <si>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</si>
  <si>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</si>
  <si>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</si>
  <si>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</si>
  <si>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</si>
  <si>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</si>
  <si>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</si>
  <si>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</si>
  <si>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</si>
  <si>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</si>
  <si>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</si>
  <si>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</si>
  <si>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</si>
  <si>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</si>
  <si>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</si>
  <si>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</si>
  <si>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</si>
  <si>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</si>
  <si>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</si>
  <si>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</si>
  <si>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</si>
  <si>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</si>
  <si>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</si>
  <si>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</si>
  <si>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</si>
  <si>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</si>
  <si>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</si>
  <si>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</si>
  <si>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</si>
  <si>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</si>
  <si>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</si>
  <si>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</si>
  <si>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</si>
  <si>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</si>
  <si>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</si>
  <si>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</si>
  <si>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</si>
  <si>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</si>
  <si>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</si>
  <si>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</si>
  <si>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</si>
  <si>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</si>
  <si>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</si>
  <si>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</si>
  <si>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</si>
  <si>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</si>
  <si>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</si>
  <si>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</si>
  <si>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</si>
  <si>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</si>
  <si>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</si>
  <si>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</si>
  <si>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</si>
  <si>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</si>
  <si>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</si>
  <si>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</si>
  <si>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</si>
  <si>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</si>
  <si>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</si>
  <si>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</si>
  <si>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</si>
  <si>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</si>
  <si>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</si>
  <si>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</si>
  <si>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</si>
  <si>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</si>
  <si>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</si>
  <si>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</si>
  <si>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</si>
  <si>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</si>
  <si>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</si>
  <si>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</si>
  <si>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</si>
  <si>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</si>
  <si>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</si>
  <si>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</si>
  <si>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</si>
  <si>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</si>
  <si>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</si>
  <si>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</si>
  <si>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</si>
  <si>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</si>
  <si>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</si>
  <si>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</si>
  <si>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</si>
  <si>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</si>
  <si>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</si>
  <si>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</si>
  <si>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</si>
  <si>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</si>
  <si>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</si>
  <si>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</si>
  <si>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</si>
  <si>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</si>
  <si>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</si>
  <si>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</si>
  <si>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</si>
  <si>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</si>
  <si>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</si>
  <si>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</si>
  <si>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</si>
  <si>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</si>
  <si>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</si>
  <si>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</si>
  <si>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</si>
  <si>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</si>
  <si>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</si>
  <si>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</si>
  <si>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</si>
  <si>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</si>
  <si>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</si>
  <si>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</si>
  <si>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</si>
  <si>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</si>
  <si>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</si>
  <si>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</si>
  <si>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</si>
  <si>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</si>
  <si>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</si>
  <si>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</si>
  <si>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</si>
  <si>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</si>
  <si>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</si>
  <si>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</si>
  <si>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</si>
  <si>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</si>
  <si>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</si>
  <si>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</si>
  <si>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</si>
  <si>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</si>
  <si>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</si>
  <si>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</si>
  <si>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</si>
  <si>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</si>
  <si>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</si>
  <si>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</si>
  <si>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</si>
  <si>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</si>
  <si>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</si>
  <si>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</si>
  <si>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</si>
  <si>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</si>
  <si>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</si>
  <si>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</si>
  <si>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</si>
  <si>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</si>
  <si>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</si>
  <si>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</si>
  <si>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</si>
  <si>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</si>
  <si>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</si>
  <si>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</si>
  <si>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</si>
  <si>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</si>
  <si>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</si>
  <si>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</si>
  <si>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</si>
  <si>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</si>
  <si>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</si>
  <si>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</si>
  <si>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</si>
  <si>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</si>
  <si>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</si>
  <si>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</si>
  <si>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</si>
  <si>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</si>
  <si>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</si>
  <si>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</si>
  <si>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</si>
  <si>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</si>
  <si>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</si>
  <si>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</si>
  <si>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</si>
  <si>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</si>
  <si>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</si>
  <si>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</si>
  <si>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</si>
  <si>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</si>
  <si>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</si>
  <si>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</si>
  <si>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</si>
  <si>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</si>
  <si>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</si>
  <si>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</si>
  <si>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</si>
  <si>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</si>
  <si>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</si>
  <si>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</si>
  <si>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</si>
  <si>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</si>
  <si>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</si>
  <si>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</si>
  <si>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</si>
  <si>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</si>
  <si>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</si>
  <si>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</si>
  <si>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</si>
  <si>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</si>
  <si>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</si>
  <si>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</si>
  <si>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</si>
  <si>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</si>
  <si>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</si>
  <si>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</si>
  <si>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</si>
  <si>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</si>
  <si>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</si>
  <si>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</si>
  <si>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</si>
  <si>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</si>
  <si>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</si>
  <si>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</si>
  <si>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</si>
  <si>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</si>
  <si>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</si>
  <si>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</si>
  <si>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</si>
  <si>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</si>
  <si>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</si>
  <si>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</si>
  <si>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</si>
  <si>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</si>
  <si>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</si>
  <si>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</si>
  <si>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</si>
  <si>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</si>
  <si>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</si>
  <si>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</si>
  <si>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</si>
  <si>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</si>
  <si>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</si>
  <si>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</si>
  <si>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</si>
  <si>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</si>
  <si>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</si>
  <si>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</si>
  <si>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</si>
  <si>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</si>
  <si>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</si>
  <si>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</si>
  <si>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</si>
  <si>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</si>
  <si>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</si>
  <si>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</si>
  <si>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</si>
  <si>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</si>
  <si>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</si>
  <si>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</si>
  <si>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</si>
  <si>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</si>
  <si>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</si>
  <si>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</si>
  <si>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</si>
  <si>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</si>
  <si>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</si>
  <si>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</si>
  <si>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</si>
  <si>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</si>
  <si>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</si>
  <si>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</si>
  <si>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</si>
  <si>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</si>
  <si>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</si>
  <si>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</si>
  <si>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</si>
  <si>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</si>
  <si>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</si>
  <si>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</si>
  <si>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</si>
  <si>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</si>
  <si>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</si>
  <si>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</si>
  <si>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</si>
  <si>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</si>
  <si>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</si>
  <si>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</si>
  <si>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</si>
  <si>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</si>
  <si>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</si>
  <si>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</si>
  <si>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</si>
  <si>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</si>
  <si>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</si>
  <si>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</si>
  <si>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</si>
  <si>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</si>
  <si>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</si>
  <si>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</si>
  <si>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</si>
  <si>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</si>
  <si>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</si>
  <si>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</si>
  <si>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</si>
  <si>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</si>
  <si>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</si>
  <si>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</si>
  <si>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</si>
  <si>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</si>
  <si>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</si>
  <si>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</si>
  <si>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</si>
  <si>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</si>
  <si>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</si>
  <si>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</si>
  <si>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</si>
  <si>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</si>
  <si>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</si>
  <si>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</si>
  <si>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</si>
  <si>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</si>
  <si>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</si>
  <si>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</si>
  <si>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</si>
  <si>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</si>
  <si>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</si>
  <si>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</si>
  <si>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</si>
  <si>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</si>
  <si>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</si>
  <si>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</si>
  <si>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</si>
  <si>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</si>
  <si>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</si>
  <si>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</si>
  <si>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</si>
  <si>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</si>
  <si>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</si>
  <si>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</si>
  <si>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</si>
  <si>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</si>
  <si>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</si>
  <si>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</si>
  <si>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</si>
  <si>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</si>
  <si>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</si>
  <si>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</si>
  <si>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</si>
  <si>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</si>
  <si>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</si>
  <si>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</si>
  <si>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</si>
  <si>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</si>
  <si>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</si>
  <si>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</si>
  <si>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</si>
  <si>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</si>
  <si>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</si>
  <si>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</si>
  <si>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</si>
  <si>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</si>
  <si>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</si>
  <si>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</si>
  <si>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</si>
  <si>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</si>
  <si>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</si>
  <si>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</si>
  <si>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</si>
  <si>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</si>
  <si>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</si>
  <si>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</si>
  <si>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</si>
  <si>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</si>
  <si>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</si>
  <si>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</si>
  <si>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</si>
  <si>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</si>
  <si>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</si>
  <si>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</si>
  <si>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</si>
  <si>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</si>
  <si>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</si>
  <si>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</si>
  <si>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</si>
  <si>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</si>
  <si>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</si>
  <si>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</si>
  <si>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</si>
  <si>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</si>
  <si>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</si>
  <si>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</si>
  <si>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</si>
  <si>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</si>
  <si>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</si>
  <si>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</si>
  <si>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</si>
  <si>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</si>
  <si>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</si>
  <si>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</si>
  <si>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</si>
  <si>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</si>
  <si>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</si>
  <si>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</si>
  <si>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</si>
  <si>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</si>
  <si>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</si>
  <si>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</si>
  <si>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</si>
  <si>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</si>
  <si>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</si>
  <si>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</si>
  <si>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</si>
  <si>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</si>
  <si>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</si>
  <si>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</si>
  <si>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</si>
  <si>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</si>
  <si>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</si>
  <si>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</si>
  <si>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</si>
  <si>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</si>
  <si>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</si>
  <si>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</si>
  <si>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</si>
  <si>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</si>
  <si>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</si>
  <si>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</si>
  <si>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</si>
  <si>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</si>
  <si>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</si>
  <si>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</si>
  <si>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</si>
  <si>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</si>
  <si>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</si>
  <si>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</si>
  <si>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</si>
  <si>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</si>
  <si>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</si>
  <si>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</si>
  <si>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</si>
  <si>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</si>
  <si>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</si>
  <si>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</si>
  <si>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</si>
  <si>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</si>
  <si>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</si>
  <si>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</si>
  <si>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</si>
  <si>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</si>
  <si>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</si>
  <si>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</si>
  <si>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</si>
  <si>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</si>
  <si>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</si>
  <si>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</si>
  <si>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</si>
  <si>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</si>
  <si>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</si>
  <si>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</si>
  <si>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</si>
  <si>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</si>
  <si>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</si>
  <si>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</si>
  <si>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</si>
  <si>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</si>
  <si>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</si>
  <si>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</si>
  <si>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</si>
  <si>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</si>
  <si>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</si>
  <si>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</si>
  <si>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</si>
  <si>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</si>
  <si>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</si>
  <si>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</si>
  <si>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</si>
  <si>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</si>
  <si>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</si>
  <si>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</si>
  <si>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</si>
  <si>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</si>
  <si>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</si>
  <si>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</si>
  <si>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</si>
  <si>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</si>
  <si>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</si>
  <si>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</si>
  <si>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</si>
  <si>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</si>
  <si>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</si>
  <si>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</si>
  <si>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</si>
  <si>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</si>
  <si>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</si>
  <si>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</si>
  <si>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</si>
  <si>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</si>
  <si>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</si>
  <si>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</si>
  <si>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</si>
  <si>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</si>
  <si>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</si>
  <si>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</si>
  <si>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</si>
  <si>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</si>
  <si>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</si>
  <si>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</si>
  <si>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</si>
  <si>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</si>
  <si>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</si>
  <si>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</si>
  <si>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</si>
  <si>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</si>
  <si>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</si>
  <si>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</si>
  <si>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</si>
  <si>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</si>
  <si>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</si>
  <si>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</si>
  <si>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</si>
  <si>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</si>
  <si>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</si>
  <si>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</si>
  <si>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</si>
  <si>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</si>
  <si>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</si>
  <si>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</si>
  <si>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</si>
  <si>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</si>
  <si>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</si>
  <si>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</si>
  <si>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</si>
  <si>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</si>
  <si>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</si>
  <si>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</si>
  <si>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</si>
  <si>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</si>
  <si>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</si>
  <si>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</si>
  <si>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</si>
  <si>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</si>
  <si>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</si>
  <si>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</si>
  <si>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</si>
  <si>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</si>
  <si>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</si>
  <si>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</si>
  <si>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</si>
  <si>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</si>
  <si>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</si>
  <si>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</si>
  <si>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</si>
  <si>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</si>
  <si>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</si>
  <si>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</si>
  <si>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</si>
  <si>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</si>
  <si>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</si>
  <si>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</si>
  <si>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</si>
  <si>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</si>
  <si>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</si>
  <si>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</si>
  <si>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</si>
  <si>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</si>
  <si>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</si>
  <si>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</si>
  <si>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</si>
  <si>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</si>
  <si>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</si>
  <si>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</si>
  <si>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</si>
  <si>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</si>
  <si>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</si>
  <si>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</si>
  <si>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</si>
  <si>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</si>
  <si>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</si>
  <si>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</si>
  <si>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</si>
  <si>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</si>
  <si>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</si>
  <si>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</si>
  <si>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</si>
  <si>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</si>
  <si>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</si>
  <si>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</si>
  <si>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</si>
  <si>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</si>
  <si>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</si>
  <si>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</si>
  <si>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</si>
  <si>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</si>
  <si>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</si>
  <si>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</si>
  <si>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</si>
  <si>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</si>
  <si>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</si>
  <si>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</si>
  <si>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</si>
  <si>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</si>
  <si>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</si>
  <si>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</si>
  <si>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</si>
  <si>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</si>
  <si>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</si>
  <si>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</si>
  <si>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</si>
  <si>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</si>
  <si>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</si>
  <si>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</si>
  <si>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</si>
  <si>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</si>
  <si>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</si>
  <si>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</si>
  <si>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</si>
  <si>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</si>
  <si>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</si>
  <si>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</si>
  <si>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</si>
  <si>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</si>
  <si>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</si>
  <si>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</si>
  <si>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</si>
  <si>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</si>
  <si>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</si>
  <si>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</si>
  <si>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</si>
  <si>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</si>
  <si>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</si>
  <si>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</si>
  <si>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</si>
  <si>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</si>
  <si>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</si>
  <si>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</si>
  <si>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</si>
  <si>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</si>
  <si>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</si>
  <si>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</si>
  <si>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</si>
  <si>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</si>
  <si>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</si>
  <si>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</si>
  <si>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</si>
  <si>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</si>
  <si>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</si>
  <si>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</si>
  <si>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</si>
  <si>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</si>
  <si>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</si>
  <si>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</si>
  <si>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</si>
  <si>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</si>
  <si>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</si>
  <si>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</si>
  <si>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</si>
  <si>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</si>
  <si>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</si>
  <si>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</si>
  <si>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</si>
  <si>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</si>
  <si>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</si>
  <si>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</si>
  <si>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</si>
  <si>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</si>
  <si>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</si>
  <si>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</si>
  <si>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</si>
  <si>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</si>
  <si>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</si>
  <si>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</si>
  <si>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</si>
  <si>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</si>
  <si>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</si>
  <si>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</si>
  <si>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</si>
  <si>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</si>
  <si>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</si>
  <si>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</si>
  <si>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</si>
  <si>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</si>
  <si>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</si>
  <si>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</si>
  <si>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</si>
  <si>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</si>
  <si>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</si>
  <si>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</si>
  <si>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</si>
  <si>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</si>
  <si>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</si>
  <si>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</si>
  <si>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</si>
  <si>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</si>
  <si>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</si>
  <si>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</si>
  <si>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</si>
  <si>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</si>
  <si>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</si>
  <si>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</si>
  <si>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</si>
  <si>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</si>
  <si>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</si>
  <si>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</si>
  <si>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</si>
  <si>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</si>
  <si>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</si>
  <si>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</si>
  <si>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</si>
  <si>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</si>
  <si>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</si>
  <si>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</si>
  <si>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</si>
  <si>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</si>
  <si>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</si>
  <si>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</si>
  <si>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</si>
  <si>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</si>
  <si>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</si>
  <si>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</si>
  <si>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</si>
  <si>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</si>
  <si>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</si>
  <si>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</si>
  <si>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</si>
  <si>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</si>
  <si>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</si>
  <si>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</si>
  <si>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</si>
  <si>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</si>
  <si>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</si>
  <si>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</si>
  <si>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</si>
  <si>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</si>
  <si>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</si>
  <si>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</si>
  <si>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</si>
  <si>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</si>
  <si>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</si>
  <si>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</si>
  <si>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</si>
  <si>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</si>
  <si>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</si>
  <si>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</si>
  <si>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</si>
  <si>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</si>
  <si>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</si>
  <si>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</si>
  <si>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</si>
  <si>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</si>
  <si>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</si>
  <si>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</si>
  <si>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</si>
  <si>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</si>
  <si>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</si>
  <si>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</si>
  <si>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</si>
  <si>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</si>
  <si>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</si>
  <si>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</si>
  <si>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</si>
  <si>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</si>
  <si>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</si>
  <si>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</si>
  <si>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</si>
  <si>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</si>
  <si>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</si>
  <si>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</si>
  <si>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</si>
  <si>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</si>
  <si>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</si>
  <si>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</si>
  <si>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</si>
  <si>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</si>
  <si>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</si>
  <si>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</si>
  <si>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</si>
  <si>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</si>
  <si>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</si>
  <si>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</si>
  <si>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</si>
  <si>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</si>
  <si>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</si>
  <si>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</si>
  <si>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</si>
  <si>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</si>
  <si>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</si>
  <si>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</si>
  <si>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</si>
  <si>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</si>
  <si>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</si>
  <si>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</si>
  <si>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</si>
  <si>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</si>
  <si>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</si>
  <si>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</si>
  <si>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</si>
  <si>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</si>
  <si>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</si>
  <si>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</si>
  <si>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</si>
  <si>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</si>
  <si>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</si>
  <si>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</si>
  <si>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</si>
  <si>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</si>
  <si>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</si>
  <si>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</si>
  <si>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</si>
  <si>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</si>
  <si>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</si>
  <si>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</si>
  <si>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</si>
  <si>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</si>
  <si>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</si>
  <si>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</si>
  <si>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</si>
  <si>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</si>
  <si>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</si>
  <si>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</si>
  <si>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</si>
  <si>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</si>
  <si>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</si>
  <si>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</si>
  <si>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</si>
  <si>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</si>
  <si>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</si>
  <si>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</si>
  <si>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</si>
  <si>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</si>
  <si>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</si>
  <si>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</si>
  <si>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</si>
  <si>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</si>
  <si>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</si>
  <si>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</si>
  <si>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</si>
  <si>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</si>
  <si>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</si>
  <si>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</si>
  <si>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</si>
  <si>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</si>
  <si>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</si>
  <si>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</si>
  <si>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</si>
  <si>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</si>
  <si>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</si>
  <si>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</si>
  <si>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</si>
  <si>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</si>
  <si>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</si>
  <si>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</si>
  <si>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</si>
  <si>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</si>
  <si>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</si>
  <si>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</si>
  <si>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</si>
  <si>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</si>
  <si>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</si>
  <si>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</si>
  <si>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</si>
  <si>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</si>
  <si>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</si>
  <si>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</si>
  <si>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</si>
  <si>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</si>
  <si>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</si>
  <si>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</si>
  <si>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</si>
  <si>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</si>
  <si>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</si>
  <si>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</si>
  <si>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</si>
  <si>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</si>
  <si>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</si>
  <si>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</si>
  <si>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</si>
  <si>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</si>
  <si>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</si>
  <si>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</si>
  <si>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</si>
  <si>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</si>
  <si>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</si>
  <si>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</si>
  <si>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</si>
  <si>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</si>
  <si>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</si>
  <si>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</si>
  <si>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</si>
  <si>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</si>
  <si>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</si>
  <si>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</si>
  <si>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</si>
  <si>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</si>
  <si>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</si>
  <si>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</si>
  <si>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</si>
  <si>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</si>
  <si>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</si>
  <si>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</si>
  <si>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</si>
  <si>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</si>
  <si>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</si>
  <si>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</si>
  <si>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</si>
  <si>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</si>
  <si>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</si>
  <si>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</si>
  <si>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</si>
  <si>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</si>
  <si>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</si>
  <si>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</si>
  <si>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</si>
  <si>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</si>
  <si>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</si>
  <si>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</si>
  <si>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</si>
  <si>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</si>
  <si>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</si>
  <si>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</si>
  <si>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</si>
  <si>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</si>
  <si>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</si>
  <si>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</si>
  <si>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</si>
  <si>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</si>
  <si>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</si>
  <si>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</si>
  <si>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</si>
  <si>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</si>
  <si>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</si>
  <si>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</si>
  <si>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</si>
  <si>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</si>
  <si>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</si>
  <si>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</si>
  <si>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</si>
  <si>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</si>
  <si>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</si>
  <si>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</si>
  <si>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</si>
  <si>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</si>
  <si>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</si>
  <si>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</si>
  <si>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</si>
  <si>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</si>
  <si>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</si>
  <si>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</si>
  <si>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</si>
  <si>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</si>
  <si>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</si>
  <si>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</si>
  <si>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</si>
  <si>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</si>
  <si>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</si>
  <si>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</si>
  <si>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</si>
  <si>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</si>
  <si>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</si>
  <si>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</si>
  <si>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</si>
  <si>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</si>
  <si>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</si>
  <si>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</si>
  <si>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</si>
  <si>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</si>
  <si>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</si>
  <si>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</si>
  <si>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</si>
  <si>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</si>
  <si>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</si>
  <si>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</si>
  <si>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</si>
  <si>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</si>
  <si>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</si>
  <si>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</si>
  <si>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</si>
  <si>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</si>
  <si>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</si>
  <si>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</si>
  <si>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</si>
  <si>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</si>
  <si>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</si>
  <si>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</si>
  <si>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NO PCM </t>
  </si>
  <si>
    <t xml:space="preserve">EM team at site  and checking </t>
  </si>
  <si>
    <t>PCM-20251127-00001359</t>
  </si>
  <si>
    <t xml:space="preserve"> R2</t>
  </si>
  <si>
    <t xml:space="preserve"> riy2993</t>
  </si>
  <si>
    <t xml:space="preserve"> sceco- renatal gen </t>
  </si>
  <si>
    <t>inprogress</t>
  </si>
  <si>
    <t>Site has access road issue which prevent our teams to reach the site</t>
  </si>
  <si>
    <t xml:space="preserve"> LATIS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</si>
  <si>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</si>
  <si>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</si>
  <si>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</si>
  <si>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</si>
  <si>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</si>
  <si>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</si>
  <si>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</si>
  <si>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</si>
  <si>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</si>
  <si>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</si>
  <si>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NO PCm</t>
  </si>
  <si>
    <t>ETA 20 min</t>
  </si>
  <si>
    <t>Team will check after ABBS2180 , and sceco complain done , ETA 120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</si>
</sst>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8">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
      <sz val="11"/>
      <color rgb="FF242424"/>
      <name val="Aptos Narrow"/>
      <charset val="1"/>
    </font>
    <font>
      <sz val="11"/>
      <color theme="1"/>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indexed="64"/>
      </left>
      <right style="thin">
        <color indexed="64"/>
      </right>
      <top/>
      <bottom/>
      <diagonal/>
    </border>
    <border>
      <left style="thin">
        <color rgb="FF000000"/>
      </left>
      <right/>
      <top style="thin">
        <color theme="1"/>
      </top>
      <bottom style="thin">
        <color rgb="FF000000"/>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19" fillId="7" borderId="8" xfId="0" applyNumberFormat="1" applyFont="1" applyFill="1" applyBorder="1" applyAlignment="1">
      <alignment horizontal="center" vertical="center"/>
    </xf>
    <xf numFmtId="0" fontId="26" fillId="7" borderId="8" xfId="0" applyNumberFormat="1" applyFont="1" applyFill="1" applyBorder="1" applyAlignment="1">
      <alignment horizontal="center" vertical="center"/>
    </xf>
    <xf numFmtId="0" fontId="26" fillId="2" borderId="18" xfId="0" applyFont="1" applyFill="1" applyBorder="1" applyAlignment="1">
      <alignment horizontal="center" vertical="center" wrapText="1"/>
    </xf>
    <xf numFmtId="22" fontId="36" fillId="0" borderId="0" xfId="0" applyNumberFormat="1" applyFont="1" applyAlignment="1">
      <alignment horizontal="center" vertical="center"/>
    </xf>
    <xf numFmtId="0" fontId="12" fillId="2" borderId="1" xfId="0" applyNumberFormat="1" applyFont="1" applyFill="1" applyBorder="1" applyAlignment="1">
      <alignment horizontal="center" vertical="center" wrapText="1"/>
    </xf>
    <xf numFmtId="0" fontId="25" fillId="0" borderId="8" xfId="0" applyFont="1" applyBorder="1"/>
    <xf numFmtId="0" fontId="19" fillId="9" borderId="10" xfId="0" applyFont="1" applyFill="1" applyBorder="1" applyAlignment="1">
      <alignment horizontal="center" vertical="center"/>
    </xf>
    <xf numFmtId="0" fontId="19" fillId="9" borderId="9" xfId="0" applyFont="1" applyFill="1" applyBorder="1" applyAlignment="1">
      <alignment horizontal="center" vertical="center"/>
    </xf>
    <xf numFmtId="0" fontId="37" fillId="0" borderId="0" xfId="0" applyFont="1"/>
    <xf numFmtId="0" fontId="0" fillId="0" borderId="19" xfId="0" applyFont="1" applyBorder="1" applyAlignment="1">
      <alignment horizontal="center" vertical="center"/>
    </xf>
  </cellXfs>
  <cellStyles count="2">
    <cellStyle name="Hyperlink" xfId="1" builtinId="8"/>
    <cellStyle name="Normal" xfId="0" builtinId="0"/>
  </cellStyles>
  <dxfs count="215">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alignment horizontal="center" vertical="cent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4"/>
      <tableStyleElement type="secondRowStripe" dxfId="213"/>
    </tableStyle>
    <tableStyle name="R4-style" pivot="0" count="2" xr9:uid="{77AE9F50-97BF-4159-B679-31472073B654}">
      <tableStyleElement type="firstRowStripe" dxfId="212"/>
      <tableStyleElement type="secondRowStripe" dxfId="211"/>
    </tableStyle>
    <tableStyle name="R5-style" pivot="0" count="2" xr9:uid="{AD12C9A5-1F34-43AA-AAE7-75BCDDC91B59}">
      <tableStyleElement type="firstRowStripe" dxfId="210"/>
      <tableStyleElement type="secondRowStripe" dxfId="209"/>
    </tableStyle>
    <tableStyle name="R6-style" pivot="0" count="2" xr9:uid="{C3E12290-DC8B-4BD6-BE37-56C4CBB4A158}">
      <tableStyleElement type="firstRowStripe" dxfId="208"/>
      <tableStyleElement type="secondRowStripe" dxfId="207"/>
    </tableStyle>
    <tableStyle name="R6-style 2" pivot="0" count="2" xr9:uid="{BDD812D4-7BED-44DC-B88C-1BB7B09B1E54}">
      <tableStyleElement type="firstRowStripe" dxfId="206"/>
      <tableStyleElement type="secondRowStripe" dxfId="205"/>
    </tableStyle>
    <tableStyle name="R6-style 3" pivot="0" count="2" xr9:uid="{77756906-F756-4B78-A11F-BCDB11B6C4D7}">
      <tableStyleElement type="firstRowStripe" dxfId="204"/>
      <tableStyleElement type="secondRowStripe" dxfId="203"/>
    </tableStyle>
    <tableStyle name="R6-style 4" pivot="0" count="2" xr9:uid="{691627C6-EE15-4EED-AE01-ED65075D6119}">
      <tableStyleElement type="firstRowStripe" dxfId="202"/>
      <tableStyleElement type="secondRowStripe" dxfId="201"/>
    </tableStyle>
    <tableStyle name="R6-style 5" pivot="0" count="2" xr9:uid="{AF3631A8-C005-4414-A160-13325C8E88D6}">
      <tableStyleElement type="firstRowStripe" dxfId="200"/>
      <tableStyleElement type="secondRowStripe" dxfId="199"/>
    </tableStyle>
    <tableStyle name="R6-style 6" pivot="0" count="2" xr9:uid="{DF662C83-6FBD-44FA-A474-9A88B3E85FE2}">
      <tableStyleElement type="firstRowStripe" dxfId="198"/>
      <tableStyleElement type="secondRowStripe" dxfId="197"/>
    </tableStyle>
    <tableStyle name="R6-style 7" pivot="0" count="2" xr9:uid="{8AE85B5B-5C24-4438-B48E-E48CB23C4A51}">
      <tableStyleElement type="firstRowStripe" dxfId="196"/>
      <tableStyleElement type="secondRowStripe" dxfId="195"/>
    </tableStyle>
    <tableStyle name="R6-style 8" pivot="0" count="2" xr9:uid="{17D5481C-81F7-4BA6-AAF5-5B99F719737A}">
      <tableStyleElement type="firstRowStripe" dxfId="194"/>
      <tableStyleElement type="secondRowStripe" dxfId="193"/>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2" headerRowBorderDxfId="190" tableBorderDxfId="191" totalsRowBorderDxfId="189">
  <autoFilter ref="A1:R11417" xr:uid="{027D062C-6DC6-46FB-B41D-D30D2CAA82F0}"/>
  <tableColumns count="18">
    <tableColumn id="1" xr3:uid="{00000000-0010-0000-0700-000001000000}" name="Site ID Code" dataDxfId="188"/>
    <tableColumn id="2" xr3:uid="{00000000-0010-0000-0700-000002000000}" name="2G Site ID" dataDxfId="187"/>
    <tableColumn id="3" xr3:uid="{00000000-0010-0000-0700-000003000000}" name="3G Site ID" dataDxfId="186"/>
    <tableColumn id="4" xr3:uid="{00000000-0010-0000-0700-000004000000}" name="4G ID" dataDxfId="185"/>
    <tableColumn id="5" xr3:uid="{00000000-0010-0000-0700-000005000000}" name="5G ID" dataDxfId="184"/>
    <tableColumn id="6" xr3:uid="{00000000-0010-0000-0700-000006000000}" name="Power Type" dataDxfId="183"/>
    <tableColumn id="7" xr3:uid="{00000000-0010-0000-0700-000007000000}" name="BB Status" dataDxfId="182"/>
    <tableColumn id="8" xr3:uid="{00000000-0010-0000-0700-000008000000}" name="EOL Gen" dataDxfId="181"/>
    <tableColumn id="9" xr3:uid="{00000000-0010-0000-0700-000009000000}" name="Site Owner" dataDxfId="180"/>
    <tableColumn id="10" xr3:uid="{00000000-0010-0000-0700-00000A000000}" name="Connectivity" dataDxfId="179"/>
    <tableColumn id="11" xr3:uid="{00000000-0010-0000-0700-00000B000000}" name="Regions" dataDxfId="178"/>
    <tableColumn id="12" xr3:uid="{FF9FE004-80E0-4A93-8A9F-032BC94D00C4}" name="Obsolete AC" dataDxfId="177"/>
    <tableColumn id="13" xr3:uid="{350D3154-7E63-4C40-89A4-CFEFE5108FBF}" name="Obsolete Rectifier" dataDxfId="176"/>
    <tableColumn id="14" xr3:uid="{96017C27-C73A-4D3F-8A61-F243431F3F03}" name="Obsolete Fire" dataDxfId="175"/>
    <tableColumn id="15" xr3:uid="{99EEE141-B275-44E5-9C71-E06EB2963B4E}" name="White List" dataDxfId="174"/>
    <tableColumn id="16" xr3:uid="{4918A51B-7955-403A-974F-B83FB0CF1BBB}" name="MC Name" dataDxfId="173"/>
    <tableColumn id="17" xr3:uid="{C4B61249-9483-4B71-826B-96EF12AE9962}" name="White List Remarks" dataDxfId="172"/>
    <tableColumn id="18" xr3:uid="{6759D212-C4ED-4DBA-9886-F33BF6148672}" name="Suffix" dataDxfId="17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0" dataDxfId="169" headerRowBorderDxfId="167" tableBorderDxfId="168" totalsRowBorderDxfId="166">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5"/>
    <tableColumn id="2" xr3:uid="{00000000-0010-0000-0100-000002000000}" name="Region" dataDxfId="164">
      <calculatedColumnFormula>IFERROR(VLOOKUP(D2,DB!A:K,11,0),"")</calculatedColumnFormula>
    </tableColumn>
    <tableColumn id="3" xr3:uid="{00000000-0010-0000-0100-000003000000}" name="Count sites" dataDxfId="163"/>
    <tableColumn id="4" xr3:uid="{00000000-0010-0000-0100-000004000000}" name="Hub Site" dataDxfId="162"/>
    <tableColumn id="5" xr3:uid="{00000000-0010-0000-0100-000005000000}" name="Fault Level" dataDxfId="161"/>
    <tableColumn id="6" xr3:uid="{00000000-0010-0000-0100-000006000000}" name="PCM Created At" dataDxfId="160"/>
    <tableColumn id="7" xr3:uid="{00000000-0010-0000-0100-000007000000}" name="Elapsed Duration(Hrs)" dataDxfId="159">
      <calculatedColumnFormula>IFERROR(NOW()-F2,"-")</calculatedColumnFormula>
    </tableColumn>
    <tableColumn id="8" xr3:uid="{00000000-0010-0000-0100-000008000000}" name="Creat Fault First Time Occured" dataDxfId="158"/>
    <tableColumn id="9" xr3:uid="{00000000-0010-0000-0100-000009000000}" name="Power Source" dataDxfId="157">
      <calculatedColumnFormula>IFERROR(VLOOKUP(D2,DB!A:F,6,0),"")</calculatedColumnFormula>
    </tableColumn>
    <tableColumn id="10" xr3:uid="{00000000-0010-0000-0100-00000A000000}" name="Battery Backup Status" dataDxfId="156">
      <calculatedColumnFormula>IFERROR(VLOOKUP(D2,DB!A:G,7,0),"")</calculatedColumnFormula>
    </tableColumn>
    <tableColumn id="11" xr3:uid="{00000000-0010-0000-0100-00000B000000}" name="EM Field Feedback" dataDxfId="155"/>
    <tableColumn id="12" xr3:uid="{00000000-0010-0000-0100-00000C000000}" name="Site Owner" dataDxfId="154">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1" totalsRowShown="0" headerRowDxfId="153" dataDxfId="152" headerRowBorderDxfId="150" tableBorderDxfId="151" totalsRowBorderDxfId="149">
  <autoFilter ref="A1:CJ9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8"/>
    <tableColumn id="2" xr3:uid="{00000000-0010-0000-0300-000002000000}" name="Region" dataDxfId="147">
      <calculatedColumnFormula>IFERROR(VLOOKUP(D2,DB!A:K,11,0),"")</calculatedColumnFormula>
    </tableColumn>
    <tableColumn id="3" xr3:uid="{00000000-0010-0000-0300-000003000000}" name="Count sites" dataDxfId="146"/>
    <tableColumn id="4" xr3:uid="{00000000-0010-0000-0300-000004000000}" name="Hub Site" dataDxfId="145"/>
    <tableColumn id="5" xr3:uid="{00000000-0010-0000-0300-000005000000}" name="Fault Level" dataDxfId="144"/>
    <tableColumn id="6" xr3:uid="{00000000-0010-0000-0300-000006000000}" name="PCM Created At" dataDxfId="143"/>
    <tableColumn id="7" xr3:uid="{00000000-0010-0000-0300-000007000000}" name="Elapsed Duration(Hrs)" dataDxfId="142">
      <calculatedColumnFormula>IFERROR(NOW()-F2,"-")</calculatedColumnFormula>
    </tableColumn>
    <tableColumn id="8" xr3:uid="{00000000-0010-0000-0300-000008000000}" name="Creat Fault First Time Occured" dataDxfId="141"/>
    <tableColumn id="9" xr3:uid="{00000000-0010-0000-0300-000009000000}" name="Power Source" dataDxfId="140">
      <calculatedColumnFormula>IFERROR(VLOOKUP(D2,DB!A:F,6,0),"")</calculatedColumnFormula>
    </tableColumn>
    <tableColumn id="10" xr3:uid="{00000000-0010-0000-0300-00000A000000}" name="Battery Backup Status" dataDxfId="139">
      <calculatedColumnFormula>IFERROR(VLOOKUP(D2,DB!A:G,7,0),"")</calculatedColumnFormula>
    </tableColumn>
    <tableColumn id="11" xr3:uid="{00000000-0010-0000-0300-00000B000000}" name="EM Field Feedback" dataDxfId="138"/>
    <tableColumn id="12" xr3:uid="{00000000-0010-0000-0300-00000C000000}" name="Site Owner" dataDxfId="137">
      <calculatedColumnFormula>IFERROR(VLOOKUP(D2,DB!A:I,9,0),"")</calculatedColumnFormula>
    </tableColumn>
    <tableColumn id="13" xr3:uid="{93DE84C4-6B8F-4C85-85FA-3FC22FF5D205}" name="Column1" dataDxfId="136"/>
    <tableColumn id="14" xr3:uid="{5ED03953-0105-4BB0-A8C5-F8875BEFF41D}" name="Column2" dataDxfId="135"/>
    <tableColumn id="15" xr3:uid="{13BCC3F8-676D-4B1F-8AE3-4162A85F8189}" name="Column3" dataDxfId="134"/>
    <tableColumn id="16" xr3:uid="{A0FBB7DA-4924-4940-984B-2CBA2ED0152E}" name="Column4" dataDxfId="133"/>
    <tableColumn id="17" xr3:uid="{23079518-3C8B-41E3-A398-3D9F04902B2C}" name="Column5" dataDxfId="132"/>
    <tableColumn id="18" xr3:uid="{C3195E8B-A159-45B1-899A-A45626924B43}" name="Column6" dataDxfId="131"/>
    <tableColumn id="19" xr3:uid="{730AAE1E-33F2-4B9E-9490-1913800456BD}" name="Column7" dataDxfId="130"/>
    <tableColumn id="20" xr3:uid="{F6599BAF-324E-4D26-878E-9D87F553C83B}" name="Column8" dataDxfId="129"/>
    <tableColumn id="21" xr3:uid="{A3FCFFE2-8A69-4E2D-BCD4-8A154BDD1536}" name="Column9" dataDxfId="128"/>
    <tableColumn id="22" xr3:uid="{0345735C-CF9A-4527-9303-7F821722E99F}" name="Column10" dataDxfId="127"/>
    <tableColumn id="23" xr3:uid="{0346702D-AE29-4380-AB1A-6B984E1834D5}" name="Column11" dataDxfId="126"/>
    <tableColumn id="24" xr3:uid="{E69EAB46-36B5-46B7-8E99-785A56677F05}" name="Column12" dataDxfId="125"/>
    <tableColumn id="25" xr3:uid="{D0EA2767-255F-4D61-AB3B-BC21CE83CFE9}" name="Column13" dataDxfId="124"/>
    <tableColumn id="26" xr3:uid="{B8B78CF0-B403-4230-B29F-BA03DD34189F}" name="Column14" dataDxfId="123"/>
    <tableColumn id="27" xr3:uid="{BBE8D0D4-2360-4769-B5F6-9612F07336E8}" name="Column15" dataDxfId="122"/>
    <tableColumn id="28" xr3:uid="{E0F562E2-6FE0-4418-A8B0-EB0B66DA21CA}" name="Column16" dataDxfId="121"/>
    <tableColumn id="29" xr3:uid="{3716472F-9EED-4E20-8291-342D52F56C2C}" name="Column17" dataDxfId="120"/>
    <tableColumn id="30" xr3:uid="{91248E53-FA49-4313-A56A-1E694CE29C55}" name="Column18" dataDxfId="119"/>
    <tableColumn id="31" xr3:uid="{701207AA-4AC4-44AE-9385-9048B8C9534F}" name="Column19" dataDxfId="118"/>
    <tableColumn id="32" xr3:uid="{84CD12B4-15F7-4356-9AD4-D3F15236D6B2}" name="Column20" dataDxfId="117"/>
    <tableColumn id="33" xr3:uid="{57368AAF-D037-4839-A084-0C1EA9480006}" name="Column21" dataDxfId="116"/>
    <tableColumn id="34" xr3:uid="{9A2E1BD8-5ECB-4D0F-9221-15DD4D4E5A98}" name="Column22" dataDxfId="115"/>
    <tableColumn id="35" xr3:uid="{D14E0DC6-A6E4-430F-A396-EA430FD45EB8}" name="Column23" dataDxfId="114"/>
    <tableColumn id="36" xr3:uid="{6C69F8CE-FE6F-4F28-80EB-DF23909E62D7}" name="Column24" dataDxfId="113"/>
    <tableColumn id="37" xr3:uid="{D26F43B4-E91E-4FEB-BA58-E1451E4EC382}" name="Column25" dataDxfId="112"/>
    <tableColumn id="38" xr3:uid="{48D94BF7-21DA-4E99-9CE6-AD6E855E4A5F}" name="Column26" dataDxfId="111"/>
    <tableColumn id="39" xr3:uid="{093ED6C6-B062-44F6-AE70-05D0449E27DE}" name="Column27" dataDxfId="110"/>
    <tableColumn id="40" xr3:uid="{8C861ECA-5593-48C0-818D-2A6B76086C87}" name="Column28" dataDxfId="109"/>
    <tableColumn id="41" xr3:uid="{B48F77CD-8A86-4D50-B0FC-20096A287EE6}" name="Column29" dataDxfId="108"/>
    <tableColumn id="42" xr3:uid="{439541EC-592F-4CF1-90C9-0320D019ED7C}" name="Column30" dataDxfId="107"/>
    <tableColumn id="43" xr3:uid="{3F3AF1F3-EDC5-4247-9547-EA63CBD941EC}" name="Column31" dataDxfId="106"/>
    <tableColumn id="44" xr3:uid="{54C7567D-E2D2-4447-9034-89508CCBA75C}" name="Column32" dataDxfId="105"/>
    <tableColumn id="45" xr3:uid="{8ACBDCD0-A5D3-463C-BC6E-8D866E80EC06}" name="Column33" dataDxfId="104"/>
    <tableColumn id="46" xr3:uid="{A1D3813F-D43E-4EE8-9902-C200DC347B9B}" name="Column34" dataDxfId="103"/>
    <tableColumn id="47" xr3:uid="{F6CBF00D-C373-470E-888F-CEA357E32D28}" name="Column35" dataDxfId="102"/>
    <tableColumn id="48" xr3:uid="{32C8A2C4-3FB1-421D-BB3E-81957EFE9171}" name="Column36" dataDxfId="101"/>
    <tableColumn id="49" xr3:uid="{01FE1CEA-D0E1-4CC8-AF91-763E68CB566E}" name="Column37" dataDxfId="100"/>
    <tableColumn id="50" xr3:uid="{727D9150-7F8C-4E5D-8CA4-89D6AEF4C9A8}" name="Column38" dataDxfId="99"/>
    <tableColumn id="51" xr3:uid="{C749A9D0-77FD-43D2-9EFF-65F79EE0A5A9}" name="Column39" dataDxfId="98"/>
    <tableColumn id="52" xr3:uid="{72D187B3-77E3-4E7E-B57B-C9BAF8FA546D}" name="Column40" dataDxfId="97"/>
    <tableColumn id="53" xr3:uid="{A3926352-5338-43B4-A6AE-335DC26E2E5C}" name="Column41" dataDxfId="96"/>
    <tableColumn id="54" xr3:uid="{DC77CF2A-91BC-4331-88FC-867BBCA2AF77}" name="Column42" dataDxfId="95"/>
    <tableColumn id="55" xr3:uid="{E12ECDAF-EE0A-4FFE-9A3C-F1A2A3E9F811}" name="Column43" dataDxfId="94"/>
    <tableColumn id="56" xr3:uid="{921A2207-FAB1-4F5C-A4CF-9867264AFF3E}" name="Column44" dataDxfId="93"/>
    <tableColumn id="57" xr3:uid="{20E04E3A-84DE-43BD-8C4D-5FC11F327BB0}" name="Column45" dataDxfId="92"/>
    <tableColumn id="58" xr3:uid="{5ADD66C9-74E0-4860-9CD7-0D6D648CFAF7}" name="Column46" dataDxfId="91"/>
    <tableColumn id="59" xr3:uid="{00995596-34AC-464A-8F19-D179C518EF78}" name="Column47" dataDxfId="90"/>
    <tableColumn id="60" xr3:uid="{2A29D264-E5AA-41E7-863B-E2FD0D3D3B9A}" name="Column48" dataDxfId="89"/>
    <tableColumn id="61" xr3:uid="{301DFFB3-485F-4FCF-BEFB-EF4BEA4B2B25}" name="Column49" dataDxfId="88"/>
    <tableColumn id="62" xr3:uid="{7218796C-E587-4F71-BBB7-3E3191A84381}" name="Column50" dataDxfId="87"/>
    <tableColumn id="63" xr3:uid="{4C44ED8D-19B1-48FB-B469-BC932FEEB2F2}" name="Column51" dataDxfId="86"/>
    <tableColumn id="64" xr3:uid="{6B893E2B-4224-4CD0-B66E-40FEB985F106}" name="Column52" dataDxfId="85"/>
    <tableColumn id="65" xr3:uid="{4CAFC04C-1058-4A02-93EC-272BB755BE87}" name="Column53" dataDxfId="84"/>
    <tableColumn id="66" xr3:uid="{46A9D8C9-2CF8-4C5D-B885-F38BEE71C3B3}" name="Column54" dataDxfId="83"/>
    <tableColumn id="67" xr3:uid="{74F487F9-F4A0-464B-8019-D97D7F187EAF}" name="Column55" dataDxfId="82"/>
    <tableColumn id="68" xr3:uid="{8B2D212E-60FF-40CD-BC4F-7F247E624A9B}" name="Column56" dataDxfId="81"/>
    <tableColumn id="69" xr3:uid="{07F256A5-417C-4FB0-BE91-4C481B01D65D}" name="Column57" dataDxfId="80"/>
    <tableColumn id="70" xr3:uid="{412DE975-6311-4467-B419-E85AC55C3F91}" name="Column58" dataDxfId="79"/>
    <tableColumn id="71" xr3:uid="{F376E0E0-A014-4B18-80F6-5FF257DC768E}" name="Column59" dataDxfId="78"/>
    <tableColumn id="72" xr3:uid="{DBA50943-F9B7-4D8F-909C-346E6CA9DE24}" name="Column60" dataDxfId="77"/>
    <tableColumn id="73" xr3:uid="{D111463F-5D7E-4B58-9632-2C50521D848C}" name="Column61" dataDxfId="76"/>
    <tableColumn id="74" xr3:uid="{8862B961-1F51-46E2-B575-87D3A66984A6}" name="Column62" dataDxfId="75"/>
    <tableColumn id="75" xr3:uid="{080BF745-C9E8-47F9-B6CD-1F054B553245}" name="Column63" dataDxfId="74"/>
    <tableColumn id="76" xr3:uid="{041B9BBD-C807-4F03-9E11-919A8971E2F2}" name="Column64" dataDxfId="73"/>
    <tableColumn id="77" xr3:uid="{A5A6C4A8-207D-4493-A09C-8B610E1D726E}" name="Column65" dataDxfId="72"/>
    <tableColumn id="78" xr3:uid="{AB77CD7C-CF0E-4250-922C-C4E6033DD3B4}" name="Column66" dataDxfId="71"/>
    <tableColumn id="79" xr3:uid="{C4C10E5D-A4D1-47D2-B4CE-E14732975159}" name="Column67" dataDxfId="70"/>
    <tableColumn id="80" xr3:uid="{84839B3A-7512-4494-8FE4-5278D9C73B7E}" name="Column68" dataDxfId="69"/>
    <tableColumn id="81" xr3:uid="{F51A22A7-6D33-4349-8E23-FF08462654F5}" name="Column69" dataDxfId="68"/>
    <tableColumn id="82" xr3:uid="{4AB94226-1F0C-485C-A0D1-62F0272359A6}" name="Column70" dataDxfId="67"/>
    <tableColumn id="83" xr3:uid="{ED1C2149-E213-44FC-9AC9-BB32405D0BA4}" name="Column71" dataDxfId="66"/>
    <tableColumn id="84" xr3:uid="{236BF4A2-6E57-4669-AB2B-19480268F23A}" name="Column72" dataDxfId="65"/>
    <tableColumn id="85" xr3:uid="{139B5F7F-02B9-4C39-8E8A-70B35201C22A}" name="Column73" dataDxfId="64"/>
    <tableColumn id="86" xr3:uid="{3E6DCE9B-785B-45A1-A08D-36ED62824177}" name="Column74" dataDxfId="63"/>
    <tableColumn id="87" xr3:uid="{769A47C6-E47C-4FF1-ACD6-A6BBCEF93AC3}" name="Column75" dataDxfId="62"/>
    <tableColumn id="88" xr3:uid="{BF33E36A-E42B-45EE-90C5-E9C2E320E394}" name="Column76" dataDxfId="61"/>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4" totalsRowShown="0" headerRowDxfId="60" dataDxfId="59" headerRowBorderDxfId="57" tableBorderDxfId="58">
  <autoFilter ref="A1:L9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6"/>
    <tableColumn id="2" xr3:uid="{00000000-0010-0000-0500-000002000000}" name="Region" dataDxfId="55">
      <calculatedColumnFormula>IFERROR(VLOOKUP(#REF!,DB!A:K,11,0),"")</calculatedColumnFormula>
    </tableColumn>
    <tableColumn id="3" xr3:uid="{00000000-0010-0000-0500-000003000000}" name="Count sites" dataDxfId="54"/>
    <tableColumn id="4" xr3:uid="{00000000-0010-0000-0500-000004000000}" name="Hub Site" dataDxfId="53">
      <calculatedColumnFormula>IFERROR(VLOOKUP(#REF!,DB!#REF!,7,0),"")</calculatedColumnFormula>
    </tableColumn>
    <tableColumn id="5" xr3:uid="{00000000-0010-0000-0500-000005000000}" name="Fault Level" dataDxfId="52"/>
    <tableColumn id="6" xr3:uid="{00000000-0010-0000-0500-000006000000}" name="PCM Created At" dataDxfId="51"/>
    <tableColumn id="7" xr3:uid="{00000000-0010-0000-0500-000007000000}" name="Elapsed Duration(Hrs)" dataDxfId="50">
      <calculatedColumnFormula>IFERROR(NOW()-#REF!,"-")</calculatedColumnFormula>
    </tableColumn>
    <tableColumn id="8" xr3:uid="{00000000-0010-0000-0500-000008000000}" name="Creat Fault First Time Occured" dataDxfId="49"/>
    <tableColumn id="9" xr3:uid="{00000000-0010-0000-0500-000009000000}" name="Power Source" dataDxfId="48">
      <calculatedColumnFormula>IFERROR(VLOOKUP(#REF!,DB!A:F,6,0),"")</calculatedColumnFormula>
    </tableColumn>
    <tableColumn id="10" xr3:uid="{00000000-0010-0000-0500-00000A000000}" name="Battery Backup Status" dataDxfId="47">
      <calculatedColumnFormula>IFERROR(VLOOKUP(#REF!,DB!A:G,7,0),"")</calculatedColumnFormula>
    </tableColumn>
    <tableColumn id="11" xr3:uid="{00000000-0010-0000-0500-00000B000000}" name="EM Field Feedback" dataDxfId="46"/>
    <tableColumn id="12" xr3:uid="{00000000-0010-0000-0500-00000C000000}" name="Site Owner" dataDxfId="45">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4" totalsRowShown="0" headerRowDxfId="44" dataDxfId="43" headerRowBorderDxfId="41" tableBorderDxfId="42" totalsRowBorderDxfId="40">
  <autoFilter ref="A1:L31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9"/>
    <tableColumn id="2" xr3:uid="{00000000-0010-0000-0900-000002000000}" name="Region" dataDxfId="38">
      <calculatedColumnFormula>IFERROR(VLOOKUP(D2,DB!A:K,11,0),"")</calculatedColumnFormula>
    </tableColumn>
    <tableColumn id="3" xr3:uid="{00000000-0010-0000-0900-000003000000}" name="Count sites" dataDxfId="37"/>
    <tableColumn id="4" xr3:uid="{00000000-0010-0000-0900-000004000000}" name="Hub Site" dataDxfId="36"/>
    <tableColumn id="5" xr3:uid="{00000000-0010-0000-0900-000005000000}" name="Fault Level" dataDxfId="35"/>
    <tableColumn id="6" xr3:uid="{00000000-0010-0000-0900-000006000000}" name="PCM Created At" dataDxfId="34"/>
    <tableColumn id="7" xr3:uid="{00000000-0010-0000-0900-000007000000}" name="Elapsed Duration(Hrs)" dataDxfId="33">
      <calculatedColumnFormula>IFERROR(NOW()-F2,"")</calculatedColumnFormula>
    </tableColumn>
    <tableColumn id="8" xr3:uid="{00000000-0010-0000-0900-000008000000}" name="Creat Fault First Time Occured" dataDxfId="32"/>
    <tableColumn id="9" xr3:uid="{00000000-0010-0000-0900-000009000000}" name="Power Source" dataDxfId="31">
      <calculatedColumnFormula>IFERROR(VLOOKUP(D2,DB!A:F,6,0),"")</calculatedColumnFormula>
    </tableColumn>
    <tableColumn id="10" xr3:uid="{00000000-0010-0000-0900-00000A000000}" name="Battery Backup Status" dataDxfId="30">
      <calculatedColumnFormula>IFERROR(VLOOKUP(D2,DB!A:G,7,0),"")</calculatedColumnFormula>
    </tableColumn>
    <tableColumn id="11" xr3:uid="{00000000-0010-0000-0900-00000B000000}" name="EM Field Feedback" dataDxfId="29"/>
    <tableColumn id="12" xr3:uid="{00000000-0010-0000-0900-00000C000000}" name="Site Owner" dataDxfId="28">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 totalsRowShown="0" headerRowDxfId="27" dataDxfId="26" headerRowBorderDxfId="24" tableBorderDxfId="25">
  <autoFilter ref="A1:L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3"/>
    <tableColumn id="2" xr3:uid="{00000000-0010-0000-0B00-000002000000}" name="Region" dataDxfId="22">
      <calculatedColumnFormula>IFERROR(VLOOKUP(D2,DB!A:K,11,0),"")</calculatedColumnFormula>
    </tableColumn>
    <tableColumn id="3" xr3:uid="{00000000-0010-0000-0B00-000003000000}" name="Count sites" dataDxfId="21"/>
    <tableColumn id="4" xr3:uid="{00000000-0010-0000-0B00-000004000000}" name="Hub Site" dataDxfId="20"/>
    <tableColumn id="5" xr3:uid="{00000000-0010-0000-0B00-000005000000}" name="Fault Level" dataDxfId="19"/>
    <tableColumn id="6" xr3:uid="{00000000-0010-0000-0B00-000006000000}" name="PCM Created At" dataDxfId="18"/>
    <tableColumn id="7" xr3:uid="{00000000-0010-0000-0B00-000007000000}" name="Elapsed Duration(Hrs)" dataDxfId="17">
      <calculatedColumnFormula>IFERROR(NOW()-F2,"")</calculatedColumnFormula>
    </tableColumn>
    <tableColumn id="8" xr3:uid="{00000000-0010-0000-0B00-000008000000}" name="Creat Fault First Time Occured" dataDxfId="16"/>
    <tableColumn id="9" xr3:uid="{00000000-0010-0000-0B00-000009000000}" name="Power Source" dataDxfId="15">
      <calculatedColumnFormula>IFERROR(VLOOKUP(D2,DB!A:F,6,0),"")</calculatedColumnFormula>
    </tableColumn>
    <tableColumn id="10" xr3:uid="{00000000-0010-0000-0B00-00000A000000}" name="Battery Backup Status" dataDxfId="14">
      <calculatedColumnFormula>IFERROR(VLOOKUP(D2,DB!A:G,7,0),"")</calculatedColumnFormula>
    </tableColumn>
    <tableColumn id="11" xr3:uid="{00000000-0010-0000-0B00-00000B000000}" name="EM Field Feedback" dataDxfId="13"/>
    <tableColumn id="12" xr3:uid="{00000000-0010-0000-0B00-00000C000000}" name="Site Owner" dataDxfId="12">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1" headerRowBorderDxfId="9" tableBorderDxfId="10">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8"/>
    <tableColumn id="2" xr3:uid="{0BC58C80-D8F9-4326-91CE-F4724239ABAD}" name="Region" dataDxfId="7"/>
    <tableColumn id="3" xr3:uid="{1582C101-8DB0-460E-A09B-9ACCDBD476D1}" name="Count sites" dataDxfId="6"/>
    <tableColumn id="4" xr3:uid="{11269ED5-31A3-4597-89E1-6D59939CC4F4}" name="Hub Site" dataDxfId="5"/>
    <tableColumn id="5" xr3:uid="{111BD604-000E-404D-AC70-C13AB8E06888}" name="Fault Level" dataDxfId="4"/>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dataDxfId="3"/>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325.84230358796049</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45988.790729513887</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45988.790729513887</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45988.790729513887</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45988.790729513887</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45988.790729513887</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45988.790729513887</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45988.790729513887</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45988.790729513887</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45988.790729513887</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45988.790729513887</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45988.790729513887</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45988.790729513887</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45988.790729513887</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45988.790729513887</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45988.790729513887</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45988.790729513887</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45988.790729513887</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45988.790729513887</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45988.790729513887</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45988.790729513887</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45988.790729513887</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45988.790729513887</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45988.790729513887</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45988.790729513887</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45988.790729513887</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45988.790729513887</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45988.790729513887</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45988.790729513887</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45988.790729513887</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45988.790729513887</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45988.790729513887</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45988.790729513887</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45988.790729513887</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45988.790729513887</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45988.790729513887</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45988.790729513887</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45988.790729513887</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45988.790729513887</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45988.790729513887</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A16F58E0-9939-4AFF-89B2-570A6B6BBB46}"/>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1"/>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163.79089155092515</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4.4033105324051576</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s="155" customFormat="1" ht="31.5" customHeight="1">
      <c r="A5" s="157" t="s">
        <v>39107</v>
      </c>
      <c r="B5" s="58" t="str">
        <f>IFERROR(VLOOKUP(D5,DB!A:K,11,0),"")</f>
        <v>R2</v>
      </c>
      <c r="C5" s="58">
        <v>1</v>
      </c>
      <c r="D5" s="58" t="s">
        <v>25344</v>
      </c>
      <c r="E5" s="81" t="s">
        <v>39021</v>
      </c>
      <c r="F5" s="71"/>
      <c r="G5" s="72">
        <f ca="1">IFERROR(NOW()-F5,"-")</f>
        <v>45988.790729513887</v>
      </c>
      <c r="H5" s="71">
        <v>45988.784687500003</v>
      </c>
      <c r="I5" s="58" t="str">
        <f>IFERROR(VLOOKUP(D5,DB!A:F,6,0),"")</f>
        <v>Generator-SG</v>
      </c>
      <c r="J5" s="58" t="str">
        <f>IFERROR(VLOOKUP(D5,DB!A:G,7,0),"")</f>
        <v>In progress</v>
      </c>
      <c r="K5" s="82" t="s">
        <v>39108</v>
      </c>
      <c r="L5" s="58" t="str">
        <f>IFERROR(VLOOKUP(D5,DB!A:I,9,0),"")</f>
        <v>Latis</v>
      </c>
      <c r="M5" s="58"/>
      <c r="N5" s="58"/>
      <c r="O5" s="58"/>
      <c r="P5" s="58"/>
      <c r="Q5" s="58"/>
      <c r="R5" s="58"/>
      <c r="S5" s="58"/>
      <c r="T5" s="58"/>
      <c r="U5" s="58"/>
      <c r="V5" s="58"/>
      <c r="W5" s="58"/>
      <c r="X5" s="58"/>
      <c r="Y5" s="58"/>
      <c r="Z5" s="58"/>
      <c r="AA5" s="58"/>
      <c r="AB5" s="58"/>
      <c r="AC5" s="58"/>
      <c r="AD5" s="58"/>
      <c r="AE5" s="58"/>
      <c r="AF5" s="58"/>
      <c r="AG5" s="58"/>
      <c r="AH5" s="58"/>
      <c r="AI5" s="58"/>
      <c r="AJ5" s="58"/>
      <c r="AK5" s="58"/>
      <c r="AL5" s="58"/>
      <c r="AM5" s="58"/>
      <c r="AN5" s="58"/>
      <c r="AO5" s="58"/>
      <c r="AP5" s="58"/>
      <c r="AQ5" s="58"/>
      <c r="AR5" s="58"/>
      <c r="AS5" s="58"/>
      <c r="AT5" s="58"/>
      <c r="AU5" s="58"/>
      <c r="AV5" s="58"/>
      <c r="AW5" s="58"/>
      <c r="AX5" s="58"/>
      <c r="AY5" s="58"/>
      <c r="AZ5" s="58"/>
      <c r="BA5" s="58"/>
      <c r="BB5" s="58"/>
      <c r="BC5" s="58"/>
      <c r="BD5" s="58"/>
      <c r="BE5" s="58"/>
      <c r="BF5" s="58"/>
      <c r="BG5" s="58"/>
      <c r="BH5" s="58"/>
      <c r="BI5" s="58"/>
      <c r="BJ5" s="58"/>
      <c r="BK5" s="58"/>
      <c r="BL5" s="58"/>
      <c r="BM5" s="58"/>
      <c r="BN5" s="58"/>
      <c r="BO5" s="58"/>
      <c r="BP5" s="58"/>
      <c r="BQ5" s="58"/>
      <c r="BR5" s="58"/>
      <c r="BS5" s="58"/>
      <c r="BT5" s="58"/>
      <c r="BU5" s="58"/>
      <c r="BV5" s="58"/>
      <c r="BW5" s="58"/>
      <c r="BX5" s="58"/>
      <c r="BY5" s="58"/>
      <c r="BZ5" s="58"/>
      <c r="CA5" s="58"/>
      <c r="CB5" s="58"/>
      <c r="CC5" s="58"/>
      <c r="CD5" s="58"/>
      <c r="CE5" s="58"/>
      <c r="CF5" s="58"/>
      <c r="CG5" s="58"/>
      <c r="CH5" s="58"/>
      <c r="CI5" s="58"/>
      <c r="CJ5" s="156"/>
    </row>
    <row r="6" spans="1:88" ht="31.5" customHeight="1">
      <c r="A6" s="145" t="s">
        <v>39109</v>
      </c>
      <c r="B6" s="18" t="s">
        <v>39110</v>
      </c>
      <c r="C6" s="18">
        <v>1</v>
      </c>
      <c r="D6" s="18" t="s">
        <v>39111</v>
      </c>
      <c r="E6" s="99" t="s">
        <v>39021</v>
      </c>
      <c r="F6" s="100">
        <v>45988.640810185185</v>
      </c>
      <c r="G6" s="101">
        <f ca="1">IFERROR(NOW()-F6,"-")</f>
        <v>0.1499193287017988</v>
      </c>
      <c r="H6" s="146">
        <v>45988.622488425928</v>
      </c>
      <c r="I6" s="18" t="s">
        <v>39112</v>
      </c>
      <c r="J6" s="18" t="s">
        <v>39113</v>
      </c>
      <c r="K6" s="19" t="s">
        <v>39114</v>
      </c>
      <c r="L6" s="18" t="s">
        <v>39115</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45988.790729513887</v>
      </c>
      <c r="H7" s="100"/>
      <c r="I7" s="5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45988.790729513887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45988.790729513887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45988.790729513887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45988.790729513887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45988.790729513887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45988.790729513887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45988.790729513887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45988.790729513887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45988.790729513887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45988.790729513887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45988.790729513887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45988.790729513887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45988.790729513887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45988.790729513887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45988.790729513887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45988.790729513887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45988.790729513887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45988.790729513887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45988.790729513887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45988.790729513887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45988.790729513887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45988.790729513887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45988.790729513887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45988.790729513887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45988.790729513887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45988.790729513887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45988.790729513887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45988.790729513887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45988.790729513887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45988.790729513887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45988.790729513887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45988.790729513887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45988.790729513887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45988.790729513887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45988.790729513887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45988.790729513887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45988.790729513887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45988.790729513887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45988.790729513887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45988.790729513887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45988.790729513887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45988.790729513887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45988.790729513887</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45988.790729513887</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45988.790729513887</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45988.790729513887</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45988.790729513887</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45988.790729513887</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45988.790729513887</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45988.790729513887</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45988.790729513887</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45988.790729513887</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45988.790729513887</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45988.790729513887</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45988.790729513887</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45988.790729513887</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45988.790729513887</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45988.790729513887</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45988.790729513887</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45988.790729513887</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45988.790729513887</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45988.790729513887</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45988.790729513887</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45988.790729513887</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45988.790729513887</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45988.790729513887</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45988.790729513887</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45988.790729513887</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45988.790729513887</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45988.790729513887</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45988.790729513887</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45988.790729513887</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45988.790729513887</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45988.790729513887</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45988.790729513887</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45988.790729513887</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45988.790729513887</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45988.790729513887</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45988.790729513887</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45988.790729513887</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45988.790729513887</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45988.790729513887</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45988.790729513887</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45988.790729513887</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sheetData>
  <dataValidations count="2">
    <dataValidation allowBlank="1" showInputMessage="1" showErrorMessage="1" sqref="E1" xr:uid="{4D935161-CDD3-4592-B877-3FB59C99E142}"/>
    <dataValidation type="list" allowBlank="1" showInputMessage="1" showErrorMessage="1" sqref="E3:E9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4"/>
  <sheetViews>
    <sheetView workbookViewId="0">
      <selection activeCell="D12" sqref="D1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t="str">
        <f>IFERROR(VLOOKUP(#REF!,DB!#REF!,7,0),"")</f>
        <v/>
      </c>
      <c r="E2" s="18"/>
      <c r="F2" s="20"/>
      <c r="G2" s="21">
        <f t="shared" ref="G2:G43" ca="1" si="0">IFERROR(NOW()-F2,"-")</f>
        <v>45988.790729513887</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45988.790729513887</v>
      </c>
      <c r="H3" s="22"/>
      <c r="I3" s="19" t="str">
        <f>IFERROR(VLOOKUP(D3,DB!A:F,6,0),"")</f>
        <v/>
      </c>
      <c r="J3" s="18" t="str">
        <f>IFERROR(VLOOKUP(D3,DB!A:G,7,0),"")</f>
        <v/>
      </c>
      <c r="K3" s="42"/>
      <c r="L3" s="23" t="str">
        <f>IFERROR(VLOOKUP(D3,DB!A:I,9,0),"")</f>
        <v/>
      </c>
    </row>
    <row r="4" spans="1:13" ht="15" customHeight="1">
      <c r="A4" s="19"/>
      <c r="B4" s="58" t="str">
        <f>IFERROR(VLOOKUP(D4,DB!A:K,11,0),"")</f>
        <v/>
      </c>
      <c r="C4" s="18"/>
      <c r="D4" s="148"/>
      <c r="E4" s="18"/>
      <c r="F4" s="20"/>
      <c r="G4" s="21">
        <f t="shared" ca="1" si="0"/>
        <v>45988.790729513887</v>
      </c>
      <c r="H4" s="22"/>
      <c r="I4" s="19" t="str">
        <f>IFERROR(VLOOKUP(D4,DB!A:F,6,0),"")</f>
        <v/>
      </c>
      <c r="J4" s="18" t="str">
        <f>IFERROR(VLOOKUP(D4,DB!A:G,7,0),"")</f>
        <v/>
      </c>
      <c r="K4" s="42"/>
      <c r="L4" s="23" t="str">
        <f>IFERROR(VLOOKUP(D4,DB!A:I,9,0),"")</f>
        <v/>
      </c>
    </row>
    <row r="5" spans="1:13" ht="15" customHeight="1">
      <c r="A5" s="19"/>
      <c r="B5" s="58" t="str">
        <f>IFERROR(VLOOKUP(D5,DB!A:K,11,0),"")</f>
        <v/>
      </c>
      <c r="C5" s="18"/>
      <c r="D5" s="82"/>
      <c r="E5" s="18"/>
      <c r="F5" s="20"/>
      <c r="G5" s="21">
        <f t="shared" ca="1" si="0"/>
        <v>45988.790729513887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45988.790729513887</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45988.790729513887</v>
      </c>
      <c r="H7" s="22"/>
      <c r="I7" s="19" t="str">
        <f>IFERROR(VLOOKUP(D7,DB!A:F,6,0),"")</f>
        <v/>
      </c>
      <c r="J7" s="18" t="str">
        <f>IFERROR(VLOOKUP(D7,DB!A:G,7,0),"")</f>
        <v/>
      </c>
      <c r="K7" s="42"/>
      <c r="L7" s="23" t="str">
        <f>IFERROR(VLOOKUP(D7,DB!A:I,9,0),"")</f>
        <v/>
      </c>
    </row>
    <row r="8" spans="1:13" ht="15" customHeight="1">
      <c r="A8" s="19"/>
      <c r="B8" s="58" t="str">
        <f>IFERROR(VLOOKUP(D8,DB!A:K,11,0),"")</f>
        <v/>
      </c>
      <c r="C8" s="18"/>
      <c r="D8" s="58" t="str">
        <f>IFERROR(VLOOKUP(#REF!,DB!#REF!,7,0),"")</f>
        <v/>
      </c>
      <c r="E8" s="18"/>
      <c r="F8" s="20"/>
      <c r="G8" s="21">
        <f t="shared" ca="1" si="0"/>
        <v>45988.790729513887</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45988.790729513887</v>
      </c>
      <c r="H9" s="22"/>
      <c r="I9" s="19" t="str">
        <f>IFERROR(VLOOKUP(D9,DB!A:F,6,0),"")</f>
        <v/>
      </c>
      <c r="J9" s="18" t="str">
        <f>IFERROR(VLOOKUP(D9,DB!A:G,7,0),"")</f>
        <v/>
      </c>
      <c r="K9" s="42"/>
      <c r="L9" s="23" t="str">
        <f>IFERROR(VLOOKUP(D9,DB!A:I,9,0),"")</f>
        <v/>
      </c>
    </row>
    <row r="10" spans="1:13" ht="15" customHeight="1">
      <c r="A10" s="19"/>
      <c r="B10" s="58" t="str">
        <f>IFERROR(VLOOKUP(D10,DB!A:K,11,0),"")</f>
        <v/>
      </c>
      <c r="C10" s="18"/>
      <c r="D10" s="122"/>
      <c r="E10" s="18"/>
      <c r="F10" s="20"/>
      <c r="G10" s="21">
        <f t="shared" ca="1" si="0"/>
        <v>45988.790729513887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t="str">
        <f>IFERROR(VLOOKUP(#REF!,DB!#REF!,7,0),"")</f>
        <v/>
      </c>
      <c r="E11" s="18"/>
      <c r="F11" s="20"/>
      <c r="G11" s="21">
        <f t="shared" ca="1" si="0"/>
        <v>45988.790729513887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45988.790729513887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45988.790729513887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45988.790729513887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45988.790729513887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45988.790729513887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58"/>
      <c r="E17" s="18"/>
      <c r="F17" s="20"/>
      <c r="G17" s="21">
        <f t="shared" ca="1" si="0"/>
        <v>45988.790729513887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45988.790729513887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45988.790729513887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45988.790729513887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45988.790729513887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45988.790729513887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45988.790729513887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45988.790729513887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45988.790729513887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45988.790729513887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45988.790729513887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45988.790729513887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45988.790729513887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45988.790729513887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45988.790729513887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45988.790729513887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45988.790729513887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45988.790729513887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45988.790729513887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45988.790729513887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45988.790729513887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45988.790729513887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45988.790729513887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45988.790729513887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45988.790729513887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45988.790729513887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45988.790729513887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ref="G44:G107" ca="1" si="1">IFERROR(NOW()-F44,"-")</f>
        <v>45988.790729513887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45988.790729513887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45988.790729513887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45988.790729513887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45988.790729513887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45988.790729513887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45988.790729513887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45988.790729513887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45988.790729513887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45988.790729513887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45988.790729513887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45988.790729513887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45988.790729513887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45988.790729513887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45988.790729513887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45988.790729513887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45988.790729513887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45988.790729513887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45988.790729513887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45988.790729513887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45988.790729513887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45988.790729513887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45988.790729513887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45988.790729513887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45988.790729513887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45988.790729513887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45988.790729513887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45988.790729513887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45988.790729513887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45988.790729513887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45988.790729513887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45988.790729513887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45988.790729513887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45988.790729513887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45988.790729513887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45988.790729513887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45988.790729513887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45988.790729513887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45988.790729513887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45988.790729513887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45988.790729513887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45988.790729513887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45988.790729513887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45988.790729513887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45988.790729513887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45988.790729513887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45988.790729513887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45988.790729513887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45988.790729513887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45988.790729513887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45988.790729513887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45988.790729513887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45988.790729513887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45988.790729513887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45988.790729513887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45988.790729513887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45988.790729513887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45988.790729513887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45988.790729513887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45988.790729513887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45988.790729513887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45988.790729513887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45988.790729513887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45988.790729513887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ref="G108:G171" ca="1" si="2">IFERROR(NOW()-F108,"-")</f>
        <v>45988.790729513887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45988.790729513887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45988.790729513887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45988.790729513887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45988.790729513887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45988.790729513887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45988.790729513887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45988.790729513887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45988.790729513887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45988.790729513887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45988.790729513887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45988.790729513887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45988.790729513887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45988.790729513887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45988.790729513887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45988.790729513887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45988.790729513887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45988.790729513887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45988.790729513887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45988.790729513887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45988.790729513887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45988.790729513887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45988.790729513887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45988.790729513887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45988.790729513887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45988.790729513887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45988.790729513887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45988.790729513887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45988.790729513887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45988.790729513887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45988.790729513887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45988.790729513887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45988.790729513887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45988.790729513887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45988.790729513887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45988.790729513887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45988.790729513887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45988.790729513887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45988.790729513887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45988.790729513887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45988.790729513887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45988.790729513887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45988.790729513887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45988.790729513887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45988.790729513887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45988.790729513887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45988.790729513887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45988.790729513887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45988.790729513887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45988.790729513887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45988.790729513887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45988.790729513887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45988.790729513887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45988.790729513887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45988.790729513887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45988.790729513887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45988.790729513887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45988.790729513887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45988.790729513887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45988.790729513887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45988.790729513887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45988.790729513887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45988.790729513887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45988.790729513887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ref="G172:G235" ca="1" si="3">IFERROR(NOW()-F172,"-")</f>
        <v>45988.790729513887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45988.790729513887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45988.790729513887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45988.790729513887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45988.790729513887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45988.790729513887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45988.790729513887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45988.790729513887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45988.790729513887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45988.790729513887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45988.790729513887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45988.790729513887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45988.790729513887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45988.790729513887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45988.790729513887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45988.790729513887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45988.790729513887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45988.790729513887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45988.790729513887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45988.790729513887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45988.790729513887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45988.790729513887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45988.790729513887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45988.790729513887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45988.790729513887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45988.790729513887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45988.790729513887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45988.790729513887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45988.790729513887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45988.790729513887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45988.790729513887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45988.790729513887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45988.790729513887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45988.790729513887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45988.790729513887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45988.790729513887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45988.790729513887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45988.790729513887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45988.790729513887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45988.790729513887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45988.790729513887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45988.790729513887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45988.790729513887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45988.790729513887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45988.790729513887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45988.790729513887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45988.790729513887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45988.790729513887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45988.790729513887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45988.790729513887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45988.790729513887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45988.790729513887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45988.790729513887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45988.790729513887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45988.790729513887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45988.790729513887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45988.790729513887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45988.790729513887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45988.790729513887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45988.790729513887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45988.790729513887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45988.790729513887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45988.790729513887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45988.790729513887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ref="G236:G299" ca="1" si="4">IFERROR(NOW()-F236,"-")</f>
        <v>45988.790729513887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45988.790729513887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45988.790729513887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45988.790729513887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45988.790729513887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45988.790729513887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45988.790729513887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45988.790729513887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45988.790729513887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45988.790729513887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45988.790729513887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45988.790729513887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45988.790729513887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45988.790729513887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45988.790729513887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45988.790729513887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45988.790729513887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45988.790729513887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45988.790729513887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45988.790729513887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45988.790729513887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45988.790729513887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45988.790729513887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45988.790729513887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45988.790729513887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45988.790729513887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45988.790729513887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45988.790729513887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45988.790729513887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45988.790729513887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45988.790729513887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45988.790729513887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45988.790729513887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45988.790729513887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45988.790729513887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45988.790729513887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45988.790729513887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45988.790729513887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45988.790729513887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45988.790729513887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45988.790729513887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45988.790729513887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45988.790729513887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45988.790729513887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45988.790729513887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45988.790729513887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45988.790729513887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45988.790729513887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45988.790729513887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45988.790729513887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45988.790729513887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45988.790729513887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45988.790729513887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45988.790729513887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45988.790729513887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45988.790729513887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45988.790729513887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45988.790729513887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45988.790729513887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45988.790729513887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45988.790729513887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45988.790729513887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45988.790729513887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45988.790729513887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ref="G300:G363" ca="1" si="5">IFERROR(NOW()-F300,"-")</f>
        <v>45988.790729513887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45988.790729513887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45988.790729513887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45988.790729513887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45988.790729513887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45988.790729513887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45988.790729513887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45988.790729513887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45988.790729513887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45988.790729513887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45988.790729513887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45988.790729513887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45988.790729513887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45988.790729513887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45988.790729513887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45988.790729513887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45988.790729513887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45988.790729513887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45988.790729513887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45988.790729513887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45988.790729513887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45988.790729513887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45988.790729513887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45988.790729513887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45988.790729513887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45988.790729513887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45988.790729513887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45988.790729513887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45988.790729513887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45988.790729513887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45988.790729513887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45988.790729513887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45988.790729513887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45988.790729513887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45988.790729513887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45988.790729513887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45988.790729513887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45988.790729513887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45988.790729513887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45988.790729513887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45988.790729513887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45988.790729513887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45988.790729513887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45988.790729513887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45988.790729513887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45988.790729513887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45988.790729513887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45988.790729513887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45988.790729513887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45988.790729513887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45988.790729513887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45988.790729513887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45988.790729513887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45988.790729513887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45988.790729513887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45988.790729513887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45988.790729513887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45988.790729513887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45988.790729513887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45988.790729513887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45988.790729513887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45988.790729513887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45988.790729513887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45988.790729513887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ref="G364:G427" ca="1" si="6">IFERROR(NOW()-F364,"-")</f>
        <v>45988.790729513887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45988.790729513887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45988.790729513887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45988.790729513887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45988.790729513887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45988.790729513887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45988.790729513887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45988.790729513887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45988.790729513887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45988.790729513887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45988.790729513887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45988.790729513887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45988.790729513887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45988.790729513887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45988.790729513887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45988.790729513887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45988.790729513887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45988.790729513887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45988.790729513887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45988.790729513887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45988.790729513887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45988.790729513887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45988.790729513887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45988.790729513887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45988.790729513887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45988.790729513887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45988.790729513887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45988.790729513887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45988.790729513887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45988.790729513887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45988.790729513887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45988.790729513887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45988.790729513887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45988.790729513887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45988.790729513887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45988.790729513887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45988.790729513887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45988.790729513887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45988.790729513887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45988.790729513887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45988.790729513887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45988.790729513887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45988.790729513887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45988.790729513887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45988.790729513887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45988.790729513887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45988.790729513887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45988.790729513887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45988.790729513887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45988.790729513887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45988.790729513887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45988.790729513887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45988.790729513887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45988.790729513887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45988.790729513887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45988.790729513887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45988.790729513887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45988.790729513887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45988.790729513887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45988.790729513887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45988.790729513887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45988.790729513887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45988.790729513887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45988.790729513887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ref="G428:G491" ca="1" si="7">IFERROR(NOW()-F428,"-")</f>
        <v>45988.790729513887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45988.790729513887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45988.790729513887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45988.790729513887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45988.790729513887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45988.790729513887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45988.790729513887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45988.790729513887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45988.790729513887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45988.790729513887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45988.790729513887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45988.790729513887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45988.790729513887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45988.790729513887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45988.790729513887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45988.790729513887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45988.790729513887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45988.790729513887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45988.790729513887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45988.790729513887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45988.790729513887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45988.790729513887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45988.790729513887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45988.790729513887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45988.790729513887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45988.790729513887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45988.790729513887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45988.790729513887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45988.790729513887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45988.790729513887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45988.790729513887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45988.790729513887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45988.790729513887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45988.790729513887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45988.790729513887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45988.790729513887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45988.790729513887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45988.790729513887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45988.790729513887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45988.790729513887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45988.790729513887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45988.790729513887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45988.790729513887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45988.790729513887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45988.790729513887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45988.790729513887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45988.790729513887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45988.790729513887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45988.790729513887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45988.790729513887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45988.790729513887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45988.790729513887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45988.790729513887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45988.790729513887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45988.790729513887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45988.790729513887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45988.790729513887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45988.790729513887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45988.790729513887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45988.790729513887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45988.790729513887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45988.790729513887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45988.790729513887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45988.790729513887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ref="G492:G555" ca="1" si="8">IFERROR(NOW()-F492,"-")</f>
        <v>45988.790729513887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45988.790729513887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45988.790729513887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45988.790729513887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45988.790729513887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45988.790729513887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45988.790729513887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45988.790729513887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45988.790729513887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45988.790729513887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45988.790729513887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45988.790729513887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45988.790729513887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45988.790729513887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45988.790729513887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45988.790729513887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45988.790729513887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45988.790729513887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45988.790729513887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45988.790729513887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45988.790729513887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45988.790729513887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45988.790729513887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45988.790729513887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45988.790729513887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45988.790729513887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45988.790729513887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45988.790729513887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45988.790729513887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45988.790729513887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45988.790729513887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45988.790729513887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45988.790729513887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45988.790729513887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45988.790729513887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45988.790729513887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45988.790729513887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45988.790729513887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45988.790729513887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45988.790729513887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45988.790729513887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45988.790729513887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45988.790729513887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45988.790729513887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45988.790729513887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45988.790729513887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45988.790729513887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45988.790729513887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45988.790729513887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45988.790729513887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45988.790729513887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45988.790729513887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45988.790729513887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45988.790729513887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45988.790729513887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45988.790729513887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45988.790729513887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45988.790729513887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45988.790729513887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45988.790729513887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45988.790729513887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45988.790729513887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45988.790729513887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45988.790729513887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ref="G556:G619" ca="1" si="9">IFERROR(NOW()-F556,"-")</f>
        <v>45988.790729513887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45988.790729513887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45988.790729513887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45988.790729513887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45988.790729513887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45988.790729513887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45988.790729513887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45988.790729513887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45988.790729513887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45988.790729513887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45988.790729513887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45988.790729513887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45988.790729513887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45988.790729513887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45988.790729513887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45988.790729513887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45988.790729513887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45988.790729513887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45988.790729513887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45988.790729513887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45988.790729513887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45988.790729513887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45988.790729513887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45988.790729513887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45988.790729513887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45988.790729513887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45988.790729513887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45988.790729513887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45988.790729513887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45988.790729513887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45988.790729513887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45988.790729513887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45988.790729513887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45988.790729513887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45988.790729513887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45988.790729513887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45988.790729513887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45988.790729513887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45988.790729513887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45988.790729513887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45988.790729513887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45988.790729513887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45988.790729513887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45988.790729513887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45988.790729513887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45988.790729513887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45988.790729513887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45988.790729513887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45988.790729513887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45988.790729513887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45988.790729513887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45988.790729513887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45988.790729513887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45988.790729513887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45988.790729513887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45988.790729513887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45988.790729513887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45988.790729513887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45988.790729513887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45988.790729513887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45988.790729513887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45988.790729513887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45988.790729513887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45988.790729513887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ref="G620:G683" ca="1" si="10">IFERROR(NOW()-F620,"-")</f>
        <v>45988.790729513887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45988.790729513887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45988.790729513887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45988.790729513887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45988.790729513887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45988.790729513887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45988.790729513887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45988.790729513887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45988.790729513887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45988.790729513887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45988.790729513887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45988.790729513887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45988.790729513887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45988.790729513887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45988.790729513887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45988.790729513887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45988.790729513887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45988.790729513887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45988.790729513887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45988.790729513887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45988.790729513887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45988.790729513887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45988.790729513887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45988.790729513887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45988.790729513887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45988.790729513887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45988.790729513887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45988.790729513887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45988.790729513887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45988.790729513887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45988.790729513887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45988.790729513887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45988.790729513887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45988.790729513887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45988.790729513887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45988.790729513887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45988.790729513887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45988.790729513887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45988.790729513887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45988.790729513887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45988.790729513887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45988.790729513887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45988.790729513887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45988.790729513887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45988.790729513887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45988.790729513887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45988.790729513887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45988.790729513887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45988.790729513887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45988.790729513887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45988.790729513887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45988.790729513887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45988.790729513887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45988.790729513887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45988.790729513887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45988.790729513887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45988.790729513887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45988.790729513887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45988.790729513887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45988.790729513887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45988.790729513887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45988.790729513887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45988.790729513887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45988.790729513887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ref="G684:G747" ca="1" si="11">IFERROR(NOW()-F684,"-")</f>
        <v>45988.790729513887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45988.790729513887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45988.790729513887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45988.790729513887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45988.790729513887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45988.790729513887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45988.790729513887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45988.790729513887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45988.790729513887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45988.790729513887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45988.790729513887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45988.790729513887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45988.790729513887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45988.790729513887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45988.790729513887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45988.790729513887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45988.790729513887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45988.790729513887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45988.790729513887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45988.790729513887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45988.790729513887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45988.790729513887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45988.790729513887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45988.790729513887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45988.790729513887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45988.790729513887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45988.790729513887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45988.790729513887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45988.790729513887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45988.790729513887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45988.790729513887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45988.790729513887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45988.790729513887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45988.790729513887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45988.790729513887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45988.790729513887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45988.790729513887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45988.790729513887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45988.790729513887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45988.790729513887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45988.790729513887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45988.790729513887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45988.790729513887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45988.790729513887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45988.790729513887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45988.790729513887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45988.790729513887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45988.790729513887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45988.790729513887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45988.790729513887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45988.790729513887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45988.790729513887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45988.790729513887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45988.790729513887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45988.790729513887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45988.790729513887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45988.790729513887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45988.790729513887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45988.790729513887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45988.790729513887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45988.790729513887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45988.790729513887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45988.790729513887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45988.790729513887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ref="G748:G811" ca="1" si="12">IFERROR(NOW()-F748,"-")</f>
        <v>45988.790729513887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45988.790729513887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45988.790729513887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45988.790729513887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45988.790729513887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45988.790729513887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45988.790729513887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45988.790729513887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45988.790729513887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45988.790729513887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45988.790729513887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45988.790729513887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45988.790729513887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45988.790729513887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45988.790729513887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45988.790729513887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45988.790729513887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45988.790729513887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45988.790729513887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45988.790729513887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45988.790729513887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45988.790729513887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45988.790729513887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45988.790729513887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45988.790729513887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45988.790729513887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45988.790729513887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45988.790729513887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45988.790729513887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45988.790729513887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45988.790729513887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45988.790729513887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45988.790729513887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45988.790729513887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45988.790729513887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45988.790729513887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45988.790729513887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45988.790729513887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45988.790729513887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45988.790729513887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45988.790729513887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45988.790729513887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45988.790729513887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45988.790729513887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45988.790729513887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45988.790729513887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45988.790729513887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45988.790729513887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45988.790729513887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45988.790729513887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45988.790729513887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45988.790729513887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45988.790729513887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45988.790729513887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45988.790729513887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45988.790729513887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45988.790729513887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45988.790729513887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45988.790729513887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45988.790729513887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45988.790729513887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45988.790729513887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45988.790729513887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45988.790729513887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ref="G812:G875" ca="1" si="13">IFERROR(NOW()-F812,"-")</f>
        <v>45988.790729513887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45988.790729513887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45988.790729513887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45988.790729513887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45988.790729513887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45988.790729513887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45988.790729513887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45988.790729513887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45988.790729513887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45988.790729513887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45988.790729513887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45988.790729513887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45988.790729513887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45988.790729513887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45988.790729513887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45988.790729513887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45988.790729513887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45988.790729513887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45988.790729513887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45988.790729513887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45988.790729513887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45988.790729513887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45988.790729513887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45988.790729513887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45988.790729513887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45988.790729513887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45988.790729513887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45988.790729513887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45988.790729513887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45988.790729513887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45988.790729513887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45988.790729513887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45988.790729513887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45988.790729513887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45988.790729513887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45988.790729513887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45988.790729513887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45988.790729513887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45988.790729513887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45988.790729513887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45988.790729513887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45988.790729513887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45988.790729513887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45988.790729513887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45988.790729513887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45988.790729513887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45988.790729513887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45988.790729513887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45988.790729513887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45988.790729513887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45988.790729513887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45988.790729513887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45988.790729513887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45988.790729513887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45988.790729513887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45988.790729513887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45988.790729513887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45988.790729513887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45988.790729513887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45988.790729513887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45988.790729513887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45988.790729513887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45988.790729513887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45988.790729513887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ref="G876:G939" ca="1" si="14">IFERROR(NOW()-F876,"-")</f>
        <v>45988.790729513887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45988.790729513887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45988.790729513887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45988.790729513887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45988.790729513887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45988.790729513887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45988.790729513887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45988.790729513887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45988.790729513887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45988.790729513887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45988.790729513887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45988.790729513887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45988.790729513887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45988.790729513887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45988.790729513887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45988.790729513887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45988.790729513887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45988.790729513887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45988.790729513887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45988.790729513887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45988.790729513887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45988.790729513887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45988.790729513887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45988.790729513887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45988.790729513887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45988.790729513887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45988.790729513887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45988.790729513887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45988.790729513887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45988.790729513887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45988.790729513887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45988.790729513887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45988.790729513887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45988.790729513887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45988.790729513887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45988.790729513887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45988.790729513887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45988.790729513887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45988.790729513887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45988.790729513887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45988.790729513887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45988.790729513887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45988.790729513887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45988.790729513887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45988.790729513887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45988.790729513887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45988.790729513887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45988.790729513887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45988.790729513887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45988.790729513887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45988.790729513887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45988.790729513887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45988.790729513887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45988.790729513887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45988.790729513887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45988.790729513887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45988.790729513887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45988.790729513887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45988.790729513887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45988.790729513887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45988.790729513887</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45988.790729513887</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45988.790729513887</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45988.790729513887</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ref="G940:G954" ca="1" si="15">IFERROR(NOW()-F940,"-")</f>
        <v>45988.790729513887</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45988.790729513887</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45988.790729513887</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45988.790729513887</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45988.790729513887</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45988.790729513887</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45988.790729513887</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45988.790729513887</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45988.790729513887</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45988.790729513887</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45988.790729513887</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45988.790729513887</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45988.790729513887</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45988.790729513887</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45988.790729513887</v>
      </c>
      <c r="H954" s="22"/>
      <c r="I954" s="19" t="str">
        <f>IFERROR(VLOOKUP(D954,DB!A:F,6,0),"")</f>
        <v/>
      </c>
      <c r="J954" s="18" t="str">
        <f>IFERROR(VLOOKUP(D954,DB!A:G,7,0),"")</f>
        <v/>
      </c>
      <c r="K954" s="42"/>
      <c r="L954" s="23" t="str">
        <f>IFERROR(VLOOKUP(D954,DB!A:I,9,0),"")</f>
        <v/>
      </c>
    </row>
  </sheetData>
  <dataValidations count="2">
    <dataValidation allowBlank="1" showInputMessage="1" showErrorMessage="1" sqref="E1" xr:uid="{5914219A-CB83-432D-936A-CC0CB6F3982A}"/>
    <dataValidation type="list" allowBlank="1" showInputMessage="1" showErrorMessage="1" sqref="E2:E9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39116</v>
      </c>
      <c r="B2" s="88" t="str">
        <f>IFERROR(VLOOKUP(D2,DB!A:K,11,0),"")</f>
        <v>R4</v>
      </c>
      <c r="C2" s="90">
        <v>1</v>
      </c>
      <c r="D2" s="88" t="s">
        <v>35092</v>
      </c>
      <c r="E2" s="91" t="s">
        <v>39021</v>
      </c>
      <c r="F2" s="92">
        <v>45703.480717592596</v>
      </c>
      <c r="G2" s="93">
        <f ca="1">IFERROR(NOW()-F2,"")</f>
        <v>285.31001192129042</v>
      </c>
      <c r="H2" s="92">
        <v>45703.474768518521</v>
      </c>
      <c r="I2" s="92" t="str">
        <f>IFERROR(VLOOKUP(D2,DB!A:F,6,0),"")</f>
        <v>SCECO</v>
      </c>
      <c r="J2" s="92" t="str">
        <f>IFERROR(VLOOKUP(D2,DB!A:G,7,0),"")</f>
        <v>Dead</v>
      </c>
      <c r="K2" s="94" t="s">
        <v>39117</v>
      </c>
      <c r="L2" s="88" t="str">
        <f>IFERROR(VLOOKUP(D2,DB!A:I,9,0),"")</f>
        <v>Latis</v>
      </c>
    </row>
    <row r="3" spans="1:16" ht="15" customHeight="1">
      <c r="A3" s="110"/>
      <c r="B3" s="110" t="str">
        <f>IFERROR(VLOOKUP(D3,DB!A:K,11,0),"")</f>
        <v/>
      </c>
      <c r="C3" s="90"/>
      <c r="D3" s="88"/>
      <c r="E3" s="91"/>
      <c r="F3" s="92"/>
      <c r="G3" s="93">
        <f t="shared" ref="G3:G12" ca="1" si="0">IFERROR(NOW()-F3,"")</f>
        <v>45988.790729513887</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45988.790729513887</v>
      </c>
      <c r="H4" s="92"/>
      <c r="I4" s="110" t="str">
        <f>IFERROR(VLOOKUP(D4,DB!A:F,6,0),"")</f>
        <v/>
      </c>
      <c r="J4" s="110" t="str">
        <f>IFERROR(VLOOKUP(D4,DB!A:G,7,0),"")</f>
        <v/>
      </c>
      <c r="K4" s="94"/>
      <c r="L4" s="88" t="str">
        <f>IFERROR(VLOOKUP(D4,DB!A:I,9,0),"")</f>
        <v/>
      </c>
    </row>
    <row r="5" spans="1:16" ht="15" customHeight="1">
      <c r="A5" s="110"/>
      <c r="B5" s="110" t="str">
        <f>IFERROR(VLOOKUP(D5,DB!A:K,11,0),"")</f>
        <v/>
      </c>
      <c r="C5" s="90"/>
      <c r="D5" s="149"/>
      <c r="E5" s="91"/>
      <c r="F5" s="92"/>
      <c r="G5" s="93">
        <f t="shared" ca="1" si="0"/>
        <v>45988.790729513887</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45988.790729513887</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45988.790729513887</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45988.790729513887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45988.790729513887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45988.790729513887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45988.790729513887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45988.790729513887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ref="G13:G76" ca="1" si="1">IFERROR(NOW()-F13,"")</f>
        <v>45988.790729513887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45988.790729513887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45988.790729513887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45988.790729513887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45988.790729513887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45988.790729513887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45988.790729513887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45988.790729513887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45988.790729513887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45988.790729513887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45988.790729513887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45988.790729513887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45988.790729513887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45988.790729513887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45988.790729513887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45988.790729513887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45988.790729513887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45988.790729513887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45988.790729513887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45988.790729513887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45988.790729513887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45988.790729513887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45988.790729513887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45988.790729513887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45988.790729513887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45988.790729513887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45988.790729513887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45988.790729513887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45988.790729513887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45988.790729513887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45988.790729513887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45988.790729513887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45988.790729513887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45988.790729513887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45988.790729513887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45988.790729513887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45988.790729513887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45988.790729513887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45988.790729513887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45988.790729513887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45988.790729513887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45988.790729513887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45988.790729513887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45988.790729513887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45988.790729513887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45988.790729513887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45988.790729513887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45988.790729513887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45988.790729513887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45988.790729513887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45988.790729513887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45988.790729513887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45988.790729513887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45988.790729513887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45988.790729513887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45988.790729513887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45988.790729513887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45988.790729513887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45988.790729513887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45988.790729513887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45988.790729513887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45988.790729513887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45988.790729513887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45988.790729513887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ref="G77:G140" ca="1" si="2">IFERROR(NOW()-F77,"")</f>
        <v>45988.790729513887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45988.790729513887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45988.790729513887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45988.790729513887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45988.790729513887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45988.790729513887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45988.790729513887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45988.790729513887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45988.790729513887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45988.790729513887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45988.790729513887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45988.790729513887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45988.790729513887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45988.790729513887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45988.790729513887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45988.790729513887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45988.790729513887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45988.790729513887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45988.790729513887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45988.790729513887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45988.790729513887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45988.790729513887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45988.790729513887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45988.790729513887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45988.790729513887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45988.790729513887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45988.790729513887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45988.790729513887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45988.790729513887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45988.790729513887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45988.790729513887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45988.790729513887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45988.790729513887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45988.790729513887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45988.790729513887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45988.790729513887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45988.790729513887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45988.790729513887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45988.790729513887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45988.790729513887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45988.790729513887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45988.790729513887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45988.790729513887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45988.790729513887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45988.790729513887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45988.790729513887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45988.790729513887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45988.790729513887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45988.790729513887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45988.790729513887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45988.790729513887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45988.790729513887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45988.790729513887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45988.790729513887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45988.790729513887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45988.790729513887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45988.790729513887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45988.790729513887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45988.790729513887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45988.790729513887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45988.790729513887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45988.790729513887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45988.790729513887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45988.790729513887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ref="G141:G204" ca="1" si="3">IFERROR(NOW()-F141,"")</f>
        <v>45988.790729513887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45988.790729513887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45988.790729513887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45988.790729513887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45988.790729513887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45988.790729513887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45988.790729513887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45988.790729513887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45988.790729513887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45988.790729513887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45988.790729513887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45988.790729513887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45988.790729513887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45988.790729513887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45988.790729513887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45988.790729513887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45988.790729513887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45988.790729513887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45988.790729513887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45988.790729513887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45988.790729513887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45988.790729513887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45988.790729513887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45988.790729513887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45988.790729513887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45988.790729513887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45988.790729513887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45988.790729513887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45988.790729513887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45988.790729513887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45988.790729513887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45988.790729513887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45988.790729513887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45988.790729513887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45988.790729513887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45988.790729513887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45988.790729513887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45988.790729513887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45988.790729513887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45988.790729513887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45988.790729513887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45988.790729513887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45988.790729513887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45988.790729513887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45988.790729513887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45988.790729513887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45988.790729513887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45988.790729513887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45988.790729513887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45988.790729513887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45988.790729513887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45988.790729513887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45988.790729513887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45988.790729513887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45988.790729513887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45988.790729513887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45988.790729513887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45988.790729513887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45988.790729513887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45988.790729513887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45988.790729513887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45988.790729513887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45988.790729513887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45988.790729513887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ref="G205:G268" ca="1" si="4">IFERROR(NOW()-F205,"")</f>
        <v>45988.790729513887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45988.790729513887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45988.790729513887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45988.790729513887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45988.790729513887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45988.790729513887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45988.790729513887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45988.790729513887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45988.790729513887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45988.790729513887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45988.790729513887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45988.790729513887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45988.790729513887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45988.790729513887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45988.790729513887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45988.790729513887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45988.790729513887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45988.790729513887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45988.790729513887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45988.790729513887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45988.790729513887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45988.790729513887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45988.790729513887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45988.790729513887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45988.790729513887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45988.790729513887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45988.790729513887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45988.790729513887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45988.790729513887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45988.790729513887</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45988.790729513887</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45988.790729513887</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45988.790729513887</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45988.790729513887</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45988.790729513887</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45988.790729513887</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45988.790729513887</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45988.790729513887</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45988.790729513887</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45988.790729513887</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45988.790729513887</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45988.790729513887</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45988.790729513887</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45988.790729513887</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45988.790729513887</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45988.790729513887</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45988.790729513887</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45988.790729513887</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45988.790729513887</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45988.790729513887</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45988.790729513887</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45988.790729513887</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45988.790729513887</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45988.790729513887</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45988.790729513887</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45988.790729513887</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45988.790729513887</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45988.790729513887</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45988.790729513887</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45988.790729513887</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45988.790729513887</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45988.790729513887</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45988.790729513887</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45988.790729513887</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ref="G269:G314" ca="1" si="5">IFERROR(NOW()-F269,"")</f>
        <v>45988.790729513887</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45988.790729513887</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45988.790729513887</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45988.790729513887</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45988.790729513887</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45988.790729513887</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45988.790729513887</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45988.790729513887</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45988.790729513887</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45988.790729513887</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45988.790729513887</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45988.790729513887</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45988.790729513887</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45988.790729513887</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45988.790729513887</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45988.790729513887</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45988.790729513887</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45988.790729513887</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45988.790729513887</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45988.790729513887</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45988.790729513887</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45988.790729513887</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45988.790729513887</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45988.790729513887</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45988.790729513887</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45988.790729513887</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45988.790729513887</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45988.790729513887</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45988.790729513887</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45988.790729513887</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45988.790729513887</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45988.790729513887</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45988.790729513887</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45988.790729513887</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45988.790729513887</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45988.790729513887</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45988.790729513887</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45988.790729513887</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45988.790729513887</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45988.790729513887</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45988.790729513887</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45988.790729513887</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45988.790729513887</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45988.790729513887</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45988.790729513887</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45988.790729513887</v>
      </c>
      <c r="H314" s="92"/>
      <c r="I314" s="110" t="str">
        <f>IFERROR(VLOOKUP(D314,DB!A:F,6,0),"")</f>
        <v/>
      </c>
      <c r="J314" s="110" t="str">
        <f>IFERROR(VLOOKUP(D314,DB!A:G,7,0),"")</f>
        <v/>
      </c>
      <c r="K314" s="94"/>
      <c r="L314" s="88" t="str">
        <f>IFERROR(VLOOKUP(D314,DB!A:I,9,0),"")</f>
        <v/>
      </c>
    </row>
  </sheetData>
  <dataValidations count="2">
    <dataValidation allowBlank="1" showInputMessage="1" showErrorMessage="1" sqref="E1" xr:uid="{A4F81451-56CC-4543-9497-104C4E44EE4B}"/>
    <dataValidation type="list" allowBlank="1" showInputMessage="1" showErrorMessage="1" sqref="E2:E3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2"/>
  <sheetViews>
    <sheetView workbookViewId="0">
      <selection activeCell="D6" sqref="D6"/>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39118</v>
      </c>
      <c r="B2" s="37" t="str">
        <f>IFERROR(VLOOKUP(D2,DB!A:K,11,0),"")</f>
        <v>R5</v>
      </c>
      <c r="C2" s="37">
        <v>3</v>
      </c>
      <c r="D2" s="103" t="s">
        <v>36011</v>
      </c>
      <c r="E2" s="37" t="s">
        <v>39021</v>
      </c>
      <c r="F2" s="38">
        <v>45891.832060185188</v>
      </c>
      <c r="G2" s="105">
        <f ca="1">IFERROR(NOW()-F2,"")</f>
        <v>96.958669328698306</v>
      </c>
      <c r="H2" s="38">
        <v>45891.790393518517</v>
      </c>
      <c r="I2" s="37" t="str">
        <f>IFERROR(VLOOKUP(D2,DB!A:F,6,0),"")</f>
        <v>Generator-SG</v>
      </c>
      <c r="J2" s="37" t="str">
        <f>IFERROR(VLOOKUP(D2,DB!A:G,7,0),"")</f>
        <v>Vandalized</v>
      </c>
      <c r="K2" s="37" t="s">
        <v>39119</v>
      </c>
      <c r="L2" s="37" t="str">
        <f>IFERROR(VLOOKUP(D2,DB!A:I,9,0),"")</f>
        <v>Latis</v>
      </c>
      <c r="M2" s="102"/>
    </row>
    <row r="3" spans="1:13" s="39" customFormat="1" ht="30.75">
      <c r="A3" s="37" t="s">
        <v>39120</v>
      </c>
      <c r="B3" s="37" t="str">
        <f>IFERROR(VLOOKUP(D3,DB!A:K,11,0),"")</f>
        <v>R5</v>
      </c>
      <c r="C3" s="37">
        <v>1</v>
      </c>
      <c r="D3" s="37" t="s">
        <v>33268</v>
      </c>
      <c r="E3" s="37" t="s">
        <v>39100</v>
      </c>
      <c r="F3" s="38">
        <v>45926.188877314817</v>
      </c>
      <c r="G3" s="105">
        <f t="shared" ref="G3" ca="1" si="0">IFERROR(NOW()-F3,"")</f>
        <v>62.601852199069981</v>
      </c>
      <c r="H3" s="38">
        <v>45926.158159722225</v>
      </c>
      <c r="I3" s="37" t="str">
        <f>IFERROR(VLOOKUP(D3,DB!A:F,6,0),"")</f>
        <v>SCECO</v>
      </c>
      <c r="J3" s="37" t="str">
        <f>IFERROR(VLOOKUP(D3,DB!A:G,7,0),"")</f>
        <v>Good</v>
      </c>
      <c r="K3" s="37" t="s">
        <v>39121</v>
      </c>
      <c r="L3" s="37" t="str">
        <f>IFERROR(VLOOKUP(D3,DB!A:I,9,0),"")</f>
        <v>Latis</v>
      </c>
      <c r="M3" s="102"/>
    </row>
    <row r="4" spans="1:13" s="39" customFormat="1" ht="48" customHeight="1">
      <c r="A4" s="106" t="s">
        <v>39122</v>
      </c>
      <c r="B4" s="106" t="str">
        <f>IFERROR(VLOOKUP(D4,DB!A:K,11,0),"")</f>
        <v>R5</v>
      </c>
      <c r="C4" s="106">
        <v>1</v>
      </c>
      <c r="D4" s="106" t="s">
        <v>34758</v>
      </c>
      <c r="E4" s="106" t="s">
        <v>39100</v>
      </c>
      <c r="F4" s="107">
        <v>45948.661111111112</v>
      </c>
      <c r="G4" s="108">
        <f t="shared" ref="G4" ca="1" si="1">IFERROR(NOW()-F4,"")</f>
        <v>40.129618402774213</v>
      </c>
      <c r="H4" s="107">
        <v>45948.661111111112</v>
      </c>
      <c r="I4" s="106" t="str">
        <f>IFERROR(VLOOKUP(D4,DB!A:F,6,0),"")</f>
        <v>SCECO</v>
      </c>
      <c r="J4" s="106" t="str">
        <f>IFERROR(VLOOKUP(D4,DB!A:G,7,0),"")</f>
        <v>Dead</v>
      </c>
      <c r="K4" s="106" t="s">
        <v>39123</v>
      </c>
      <c r="L4" s="106" t="str">
        <f>IFERROR(VLOOKUP(D4,DB!A:I,9,0),"")</f>
        <v>Latis</v>
      </c>
    </row>
    <row r="5" spans="1:13" s="39" customFormat="1" ht="30.75">
      <c r="A5" s="106" t="s">
        <v>39124</v>
      </c>
      <c r="B5" s="106" t="str">
        <f>IFERROR(VLOOKUP(D5,DB!A:K,11,0),"")</f>
        <v>R5</v>
      </c>
      <c r="C5" s="106">
        <v>1</v>
      </c>
      <c r="D5" s="106" t="s">
        <v>36518</v>
      </c>
      <c r="E5" s="106" t="s">
        <v>39021</v>
      </c>
      <c r="F5" s="119">
        <v>45981.373298611114</v>
      </c>
      <c r="G5" s="108">
        <f ca="1">IFERROR(NOW()-F5,"")</f>
        <v>7.4174309027730487</v>
      </c>
      <c r="H5" s="119">
        <v>45981.360798611109</v>
      </c>
      <c r="I5" s="106" t="str">
        <f>IFERROR(VLOOKUP(D5,DB!A:F,6,0),"")</f>
        <v>SCECO</v>
      </c>
      <c r="J5" s="106" t="str">
        <f>IFERROR(VLOOKUP(D5,DB!A:G,7,0),"")</f>
        <v>Dead</v>
      </c>
      <c r="K5" s="106" t="s">
        <v>39125</v>
      </c>
      <c r="L5" s="106" t="str">
        <f>IFERROR(VLOOKUP(D5,DB!A:I,9,0),"")</f>
        <v>Latis</v>
      </c>
    </row>
    <row r="6" spans="1:13">
      <c r="A6" s="37"/>
      <c r="B6" s="37" t="str">
        <f>IFERROR(VLOOKUP(D6,DB!A:K,11,0),"")</f>
        <v/>
      </c>
      <c r="C6" s="37"/>
      <c r="D6" s="37"/>
      <c r="E6" s="37"/>
      <c r="F6" s="38"/>
      <c r="G6" s="144">
        <f t="shared" ref="G6:G19" ca="1" si="2">IFERROR(NOW()-F6,"")</f>
        <v>45988.790729513887</v>
      </c>
      <c r="H6" s="38"/>
      <c r="I6" s="37" t="str">
        <f>IFERROR(VLOOKUP(D6,DB!A:F,6,0),"")</f>
        <v/>
      </c>
      <c r="J6" s="37" t="str">
        <f>IFERROR(VLOOKUP(D6,DB!A:G,7,0),"")</f>
        <v/>
      </c>
      <c r="K6" s="37"/>
      <c r="L6" s="37" t="str">
        <f>IFERROR(VLOOKUP(D6,DB!A:I,9,0),"")</f>
        <v/>
      </c>
    </row>
    <row r="7" spans="1:13">
      <c r="A7" s="37"/>
      <c r="B7" s="37" t="str">
        <f>IFERROR(VLOOKUP(D7,DB!A:K,11,0),"")</f>
        <v/>
      </c>
      <c r="C7" s="37"/>
      <c r="D7" s="37"/>
      <c r="E7" s="37"/>
      <c r="F7" s="38"/>
      <c r="G7" s="144">
        <f t="shared" ca="1" si="2"/>
        <v>45988.790729513887</v>
      </c>
      <c r="H7" s="38"/>
      <c r="I7" s="37" t="str">
        <f>IFERROR(VLOOKUP(D7,DB!A:F,6,0),"")</f>
        <v/>
      </c>
      <c r="J7" s="37" t="str">
        <f>IFERROR(VLOOKUP(D7,DB!A:G,7,0),"")</f>
        <v/>
      </c>
      <c r="K7" s="37"/>
      <c r="L7" s="37" t="str">
        <f>IFERROR(VLOOKUP(D7,DB!A:I,9,0),"")</f>
        <v/>
      </c>
    </row>
    <row r="8" spans="1:13">
      <c r="A8" s="37"/>
      <c r="B8" s="37" t="str">
        <f>IFERROR(VLOOKUP(D8,DB!A:K,11,0),"")</f>
        <v/>
      </c>
      <c r="C8" s="37"/>
      <c r="D8" s="37"/>
      <c r="E8" s="37"/>
      <c r="F8" s="38"/>
      <c r="G8" s="144">
        <f t="shared" ca="1" si="2"/>
        <v>45988.790729513887</v>
      </c>
      <c r="H8" s="38"/>
      <c r="I8" s="37" t="str">
        <f>IFERROR(VLOOKUP(D8,DB!A:F,6,0),"")</f>
        <v/>
      </c>
      <c r="J8" s="37" t="str">
        <f>IFERROR(VLOOKUP(D8,DB!A:G,7,0),"")</f>
        <v/>
      </c>
      <c r="K8" s="37"/>
      <c r="L8" s="37" t="str">
        <f>IFERROR(VLOOKUP(D8,DB!A:I,9,0),"")</f>
        <v/>
      </c>
    </row>
    <row r="9" spans="1:13">
      <c r="A9" s="37"/>
      <c r="B9" s="37" t="str">
        <f>IFERROR(VLOOKUP(D9,DB!A:K,11,0),"")</f>
        <v/>
      </c>
      <c r="C9" s="37"/>
      <c r="D9" s="37"/>
      <c r="E9" s="37"/>
      <c r="F9" s="38"/>
      <c r="G9" s="144">
        <f t="shared" ca="1" si="2"/>
        <v>45988.790729513887</v>
      </c>
      <c r="H9" s="38"/>
      <c r="I9" s="37" t="str">
        <f>IFERROR(VLOOKUP(D9,DB!A:F,6,0),"")</f>
        <v/>
      </c>
      <c r="J9" s="37" t="str">
        <f>IFERROR(VLOOKUP(D9,DB!A:G,7,0),"")</f>
        <v/>
      </c>
      <c r="K9" s="37"/>
      <c r="L9" s="37" t="str">
        <f>IFERROR(VLOOKUP(D9,DB!A:I,9,0),"")</f>
        <v/>
      </c>
    </row>
    <row r="10" spans="1:13">
      <c r="A10" s="37"/>
      <c r="B10" s="37" t="str">
        <f>IFERROR(VLOOKUP(D10,DB!A:K,11,0),"")</f>
        <v/>
      </c>
      <c r="C10" s="37"/>
      <c r="D10" s="158"/>
      <c r="E10" s="37"/>
      <c r="F10" s="38"/>
      <c r="G10" s="144">
        <f t="shared" ca="1" si="2"/>
        <v>45988.790729513887</v>
      </c>
      <c r="H10" s="38"/>
      <c r="I10" s="37" t="str">
        <f>IFERROR(VLOOKUP(D10,DB!A:F,6,0),"")</f>
        <v/>
      </c>
      <c r="J10" s="37" t="str">
        <f>IFERROR(VLOOKUP(D10,DB!A:G,7,0),"")</f>
        <v/>
      </c>
      <c r="K10" s="37"/>
      <c r="L10" s="37" t="str">
        <f>IFERROR(VLOOKUP(D10,DB!A:I,9,0),"")</f>
        <v/>
      </c>
    </row>
    <row r="11" spans="1:13">
      <c r="A11" s="37"/>
      <c r="B11" s="37" t="str">
        <f>IFERROR(VLOOKUP(D11,DB!A:K,11,0),"")</f>
        <v/>
      </c>
      <c r="C11" s="37"/>
      <c r="D11" s="158"/>
      <c r="E11" s="37"/>
      <c r="F11" s="38"/>
      <c r="G11" s="144">
        <f t="shared" ca="1" si="2"/>
        <v>45988.790729513887</v>
      </c>
      <c r="H11" s="38"/>
      <c r="I11" s="37" t="str">
        <f>IFERROR(VLOOKUP(D11,DB!A:F,6,0),"")</f>
        <v/>
      </c>
      <c r="J11" s="37" t="str">
        <f>IFERROR(VLOOKUP(D11,DB!A:G,7,0),"")</f>
        <v/>
      </c>
      <c r="K11" s="37"/>
      <c r="L11" s="37" t="str">
        <f>IFERROR(VLOOKUP(D11,DB!A:I,9,0),"")</f>
        <v/>
      </c>
    </row>
    <row r="12" spans="1:13">
      <c r="A12" s="37"/>
      <c r="B12" s="37" t="str">
        <f>IFERROR(VLOOKUP(D12,DB!A:K,11,0),"")</f>
        <v/>
      </c>
      <c r="C12" s="37"/>
      <c r="D12" s="158"/>
      <c r="E12" s="37"/>
      <c r="F12" s="38"/>
      <c r="G12" s="144">
        <f t="shared" ca="1" si="2"/>
        <v>45988.790729513887</v>
      </c>
      <c r="H12" s="38"/>
      <c r="I12" s="37" t="str">
        <f>IFERROR(VLOOKUP(D12,DB!A:F,6,0),"")</f>
        <v/>
      </c>
      <c r="J12" s="37" t="str">
        <f>IFERROR(VLOOKUP(D12,DB!A:G,7,0),"")</f>
        <v/>
      </c>
      <c r="K12" s="37"/>
      <c r="L12" s="37" t="str">
        <f>IFERROR(VLOOKUP(D12,DB!A:I,9,0),"")</f>
        <v/>
      </c>
    </row>
    <row r="13" spans="1:13">
      <c r="A13" s="37"/>
      <c r="B13" s="37" t="str">
        <f>IFERROR(VLOOKUP(D13,DB!A:K,11,0),"")</f>
        <v/>
      </c>
      <c r="C13" s="37"/>
      <c r="D13" s="158"/>
      <c r="E13" s="37"/>
      <c r="F13" s="38"/>
      <c r="G13" s="144">
        <f t="shared" ca="1" si="2"/>
        <v>45988.790729513887</v>
      </c>
      <c r="H13" s="38"/>
      <c r="I13" s="37" t="str">
        <f>IFERROR(VLOOKUP(D13,DB!A:F,6,0),"")</f>
        <v/>
      </c>
      <c r="J13" s="37" t="str">
        <f>IFERROR(VLOOKUP(D13,DB!A:G,7,0),"")</f>
        <v/>
      </c>
      <c r="K13" s="37"/>
      <c r="L13" s="37" t="str">
        <f>IFERROR(VLOOKUP(D13,DB!A:I,9,0),"")</f>
        <v/>
      </c>
    </row>
    <row r="14" spans="1:13">
      <c r="A14" s="37"/>
      <c r="B14" s="37" t="str">
        <f>IFERROR(VLOOKUP(D14,DB!A:K,11,0),"")</f>
        <v/>
      </c>
      <c r="C14" s="37"/>
      <c r="D14" s="158"/>
      <c r="E14" s="37"/>
      <c r="F14" s="38"/>
      <c r="G14" s="144">
        <f t="shared" ca="1" si="2"/>
        <v>45988.790729513887</v>
      </c>
      <c r="H14" s="38"/>
      <c r="I14" s="37" t="str">
        <f>IFERROR(VLOOKUP(D14,DB!A:F,6,0),"")</f>
        <v/>
      </c>
      <c r="J14" s="37" t="str">
        <f>IFERROR(VLOOKUP(D14,DB!A:G,7,0),"")</f>
        <v/>
      </c>
      <c r="K14" s="37"/>
      <c r="L14" s="37" t="str">
        <f>IFERROR(VLOOKUP(D14,DB!A:I,9,0),"")</f>
        <v/>
      </c>
    </row>
    <row r="15" spans="1:13">
      <c r="A15" s="37"/>
      <c r="B15" s="37" t="str">
        <f>IFERROR(VLOOKUP(D15,DB!A:K,11,0),"")</f>
        <v/>
      </c>
      <c r="C15" s="37"/>
      <c r="D15" s="158"/>
      <c r="E15" s="37"/>
      <c r="F15" s="38"/>
      <c r="G15" s="144">
        <f t="shared" ca="1" si="2"/>
        <v>45988.790729513887</v>
      </c>
      <c r="H15" s="38"/>
      <c r="I15" s="37" t="str">
        <f>IFERROR(VLOOKUP(D15,DB!A:F,6,0),"")</f>
        <v/>
      </c>
      <c r="J15" s="37" t="str">
        <f>IFERROR(VLOOKUP(D15,DB!A:G,7,0),"")</f>
        <v/>
      </c>
      <c r="K15" s="37"/>
      <c r="L15" s="37" t="str">
        <f>IFERROR(VLOOKUP(D15,DB!A:I,9,0),"")</f>
        <v/>
      </c>
    </row>
    <row r="16" spans="1:13">
      <c r="A16" s="37"/>
      <c r="B16" s="37" t="str">
        <f>IFERROR(VLOOKUP(D16,DB!A:K,11,0),"")</f>
        <v/>
      </c>
      <c r="C16" s="37"/>
      <c r="D16" s="158"/>
      <c r="E16" s="37"/>
      <c r="F16" s="38"/>
      <c r="G16" s="144">
        <f t="shared" ca="1" si="2"/>
        <v>45988.790729513887</v>
      </c>
      <c r="H16" s="38"/>
      <c r="I16" s="37" t="str">
        <f>IFERROR(VLOOKUP(D16,DB!A:F,6,0),"")</f>
        <v/>
      </c>
      <c r="J16" s="37" t="str">
        <f>IFERROR(VLOOKUP(D16,DB!A:G,7,0),"")</f>
        <v/>
      </c>
      <c r="K16" s="37"/>
      <c r="L16" s="37" t="str">
        <f>IFERROR(VLOOKUP(D16,DB!A:I,9,0),"")</f>
        <v/>
      </c>
    </row>
    <row r="17" spans="1:12">
      <c r="A17" s="37"/>
      <c r="B17" s="37" t="str">
        <f>IFERROR(VLOOKUP(D17,DB!A:K,11,0),"")</f>
        <v/>
      </c>
      <c r="C17" s="37"/>
      <c r="D17" s="158"/>
      <c r="E17" s="37"/>
      <c r="F17" s="38"/>
      <c r="G17" s="144">
        <f t="shared" ca="1" si="2"/>
        <v>45988.790729513887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4">
        <f t="shared" ca="1" si="2"/>
        <v>45988.790729513887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4">
        <f t="shared" ca="1" si="2"/>
        <v>45988.790729513887</v>
      </c>
      <c r="H19" s="38"/>
      <c r="I19" s="37" t="str">
        <f>IFERROR(VLOOKUP(D19,DB!A:F,6,0),"")</f>
        <v/>
      </c>
      <c r="J19" s="37" t="str">
        <f>IFERROR(VLOOKUP(D19,DB!A:G,7,0),"")</f>
        <v/>
      </c>
      <c r="K19" s="37"/>
      <c r="L19" s="37" t="str">
        <f>IFERROR(VLOOKUP(D19,DB!A:I,9,0),"")</f>
        <v/>
      </c>
    </row>
    <row r="20" spans="1:12">
      <c r="A20" s="37"/>
      <c r="B20" s="154" t="str">
        <f>IFERROR(VLOOKUP(D20,DB!A:K,11,0),"")</f>
        <v/>
      </c>
      <c r="C20" s="37"/>
      <c r="D20" s="37"/>
      <c r="E20" s="37"/>
      <c r="F20" s="38"/>
      <c r="G20" s="144">
        <f ca="1">IFERROR(NOW()-F20,"")</f>
        <v>45988.790729513887</v>
      </c>
      <c r="H20" s="38"/>
      <c r="I20" s="154" t="str">
        <f>IFERROR(VLOOKUP(D20,DB!A:F,6,0),"")</f>
        <v/>
      </c>
      <c r="J20" s="154" t="str">
        <f>IFERROR(VLOOKUP(D20,DB!A:G,7,0),"")</f>
        <v/>
      </c>
      <c r="K20" s="37"/>
      <c r="L20" s="154" t="str">
        <f>IFERROR(VLOOKUP(D20,DB!A:I,9,0),"")</f>
        <v/>
      </c>
    </row>
    <row r="21" spans="1:12">
      <c r="A21" s="37"/>
      <c r="B21" s="154" t="str">
        <f>IFERROR(VLOOKUP(D21,DB!A:K,11,0),"")</f>
        <v/>
      </c>
      <c r="C21" s="37"/>
      <c r="D21" s="37"/>
      <c r="E21" s="37"/>
      <c r="F21" s="38"/>
      <c r="G21" s="144">
        <f ca="1">IFERROR(NOW()-F21,"")</f>
        <v>45988.790729513887</v>
      </c>
      <c r="H21" s="38"/>
      <c r="I21" s="154" t="str">
        <f>IFERROR(VLOOKUP(D21,DB!A:F,6,0),"")</f>
        <v/>
      </c>
      <c r="J21" s="154" t="str">
        <f>IFERROR(VLOOKUP(D21,DB!A:G,7,0),"")</f>
        <v/>
      </c>
      <c r="K21" s="37"/>
      <c r="L21" s="154" t="str">
        <f>IFERROR(VLOOKUP(D21,DB!A:I,9,0),"")</f>
        <v/>
      </c>
    </row>
    <row r="22" spans="1:12">
      <c r="A22" s="37"/>
      <c r="B22" s="154" t="str">
        <f>IFERROR(VLOOKUP(D22,DB!A:K,11,0),"")</f>
        <v/>
      </c>
      <c r="C22" s="37"/>
      <c r="D22" s="37"/>
      <c r="E22" s="37"/>
      <c r="F22" s="38"/>
      <c r="G22" s="144">
        <f ca="1">IFERROR(NOW()-F22,"")</f>
        <v>45988.790729513887</v>
      </c>
      <c r="H22" s="38"/>
      <c r="I22" s="154" t="str">
        <f>IFERROR(VLOOKUP(D22,DB!A:F,6,0),"")</f>
        <v/>
      </c>
      <c r="J22" s="154" t="str">
        <f>IFERROR(VLOOKUP(D22,DB!A:G,7,0),"")</f>
        <v/>
      </c>
      <c r="K22" s="37"/>
      <c r="L22" s="154" t="str">
        <f>IFERROR(VLOOKUP(D22,DB!A:I,9,0),"")</f>
        <v/>
      </c>
    </row>
    <row r="23" spans="1:12">
      <c r="A23" s="37"/>
      <c r="B23" s="154" t="str">
        <f>IFERROR(VLOOKUP(D23,DB!A:K,11,0),"")</f>
        <v/>
      </c>
      <c r="C23" s="37"/>
      <c r="D23" s="37"/>
      <c r="E23" s="37"/>
      <c r="F23" s="38"/>
      <c r="G23" s="144">
        <f ca="1">IFERROR(NOW()-F23,"")</f>
        <v>45988.790729513887</v>
      </c>
      <c r="H23" s="38"/>
      <c r="I23" s="154" t="str">
        <f>IFERROR(VLOOKUP(D23,DB!A:F,6,0),"")</f>
        <v/>
      </c>
      <c r="J23" s="154" t="str">
        <f>IFERROR(VLOOKUP(D23,DB!A:G,7,0),"")</f>
        <v/>
      </c>
      <c r="K23" s="37"/>
      <c r="L23" s="154" t="str">
        <f>IFERROR(VLOOKUP(D23,DB!A:I,9,0),"")</f>
        <v/>
      </c>
    </row>
    <row r="24" spans="1:12">
      <c r="A24" s="37"/>
      <c r="B24" s="154" t="str">
        <f>IFERROR(VLOOKUP(D24,DB!A:K,11,0),"")</f>
        <v/>
      </c>
      <c r="C24" s="37"/>
      <c r="D24" s="37"/>
      <c r="E24" s="37"/>
      <c r="F24" s="38"/>
      <c r="G24" s="144">
        <f ca="1">IFERROR(NOW()-F24,"")</f>
        <v>45988.790729513887</v>
      </c>
      <c r="H24" s="38"/>
      <c r="I24" s="154" t="str">
        <f>IFERROR(VLOOKUP(D24,DB!A:F,6,0),"")</f>
        <v/>
      </c>
      <c r="J24" s="154" t="str">
        <f>IFERROR(VLOOKUP(D24,DB!A:G,7,0),"")</f>
        <v/>
      </c>
      <c r="K24" s="37"/>
      <c r="L24" s="154" t="str">
        <f>IFERROR(VLOOKUP(D24,DB!A:I,9,0),"")</f>
        <v/>
      </c>
    </row>
    <row r="25" spans="1:12">
      <c r="A25" s="37"/>
      <c r="B25" s="154" t="str">
        <f>IFERROR(VLOOKUP(D25,DB!A:K,11,0),"")</f>
        <v/>
      </c>
      <c r="C25" s="37"/>
      <c r="D25" s="37"/>
      <c r="E25" s="37"/>
      <c r="F25" s="38"/>
      <c r="G25" s="144">
        <f ca="1">IFERROR(NOW()-F25,"")</f>
        <v>45988.790729513887</v>
      </c>
      <c r="H25" s="38"/>
      <c r="I25" s="154" t="str">
        <f>IFERROR(VLOOKUP(D25,DB!A:F,6,0),"")</f>
        <v/>
      </c>
      <c r="J25" s="154" t="str">
        <f>IFERROR(VLOOKUP(D25,DB!A:G,7,0),"")</f>
        <v/>
      </c>
      <c r="K25" s="37"/>
      <c r="L25" s="154" t="str">
        <f>IFERROR(VLOOKUP(D25,DB!A:I,9,0),"")</f>
        <v/>
      </c>
    </row>
    <row r="26" spans="1:12">
      <c r="A26" s="37"/>
      <c r="B26" s="154" t="str">
        <f>IFERROR(VLOOKUP(D26,DB!A:K,11,0),"")</f>
        <v/>
      </c>
      <c r="C26" s="37"/>
      <c r="D26" s="37"/>
      <c r="E26" s="37"/>
      <c r="F26" s="38"/>
      <c r="G26" s="144">
        <f ca="1">IFERROR(NOW()-F26,"")</f>
        <v>45988.790729513887</v>
      </c>
      <c r="H26" s="38"/>
      <c r="I26" s="154" t="str">
        <f>IFERROR(VLOOKUP(D26,DB!A:F,6,0),"")</f>
        <v/>
      </c>
      <c r="J26" s="154" t="str">
        <f>IFERROR(VLOOKUP(D26,DB!A:G,7,0),"")</f>
        <v/>
      </c>
      <c r="K26" s="37"/>
      <c r="L26" s="154" t="str">
        <f>IFERROR(VLOOKUP(D26,DB!A:I,9,0),"")</f>
        <v/>
      </c>
    </row>
    <row r="27" spans="1:12">
      <c r="A27" s="37"/>
      <c r="B27" s="154" t="str">
        <f>IFERROR(VLOOKUP(D27,DB!A:K,11,0),"")</f>
        <v/>
      </c>
      <c r="C27" s="37"/>
      <c r="D27" s="37"/>
      <c r="E27" s="37"/>
      <c r="F27" s="38"/>
      <c r="G27" s="144">
        <f ca="1">IFERROR(NOW()-F27,"")</f>
        <v>45988.790729513887</v>
      </c>
      <c r="H27" s="38"/>
      <c r="I27" s="154" t="str">
        <f>IFERROR(VLOOKUP(D27,DB!A:F,6,0),"")</f>
        <v/>
      </c>
      <c r="J27" s="154" t="str">
        <f>IFERROR(VLOOKUP(D27,DB!A:G,7,0),"")</f>
        <v/>
      </c>
      <c r="K27" s="37"/>
      <c r="L27" s="154" t="str">
        <f>IFERROR(VLOOKUP(D27,DB!A:I,9,0),"")</f>
        <v/>
      </c>
    </row>
    <row r="28" spans="1:12">
      <c r="A28" s="37"/>
      <c r="B28" s="154" t="str">
        <f>IFERROR(VLOOKUP(D28,DB!A:K,11,0),"")</f>
        <v/>
      </c>
      <c r="C28" s="37"/>
      <c r="D28" s="37"/>
      <c r="E28" s="37"/>
      <c r="F28" s="38"/>
      <c r="G28" s="144">
        <f ca="1">IFERROR(NOW()-F28,"")</f>
        <v>45988.790729513887</v>
      </c>
      <c r="H28" s="38"/>
      <c r="I28" s="154" t="str">
        <f>IFERROR(VLOOKUP(D28,DB!A:F,6,0),"")</f>
        <v/>
      </c>
      <c r="J28" s="154" t="str">
        <f>IFERROR(VLOOKUP(D28,DB!A:G,7,0),"")</f>
        <v/>
      </c>
      <c r="K28" s="37"/>
      <c r="L28" s="154" t="str">
        <f>IFERROR(VLOOKUP(D28,DB!A:I,9,0),"")</f>
        <v/>
      </c>
    </row>
    <row r="29" spans="1:12">
      <c r="A29" s="37"/>
      <c r="B29" s="154" t="str">
        <f>IFERROR(VLOOKUP(D29,DB!A:K,11,0),"")</f>
        <v/>
      </c>
      <c r="C29" s="37"/>
      <c r="D29" s="37"/>
      <c r="E29" s="37"/>
      <c r="F29" s="38"/>
      <c r="G29" s="144">
        <f ca="1">IFERROR(NOW()-F29,"")</f>
        <v>45988.790729513887</v>
      </c>
      <c r="H29" s="38"/>
      <c r="I29" s="154" t="str">
        <f>IFERROR(VLOOKUP(D29,DB!A:F,6,0),"")</f>
        <v/>
      </c>
      <c r="J29" s="154" t="str">
        <f>IFERROR(VLOOKUP(D29,DB!A:G,7,0),"")</f>
        <v/>
      </c>
      <c r="K29" s="37"/>
      <c r="L29" s="154" t="str">
        <f>IFERROR(VLOOKUP(D29,DB!A:I,9,0),"")</f>
        <v/>
      </c>
    </row>
    <row r="30" spans="1:12">
      <c r="A30" s="37"/>
      <c r="B30" s="154" t="str">
        <f>IFERROR(VLOOKUP(D30,DB!A:K,11,0),"")</f>
        <v/>
      </c>
      <c r="C30" s="37"/>
      <c r="D30" s="37"/>
      <c r="E30" s="37"/>
      <c r="F30" s="38"/>
      <c r="G30" s="144">
        <f ca="1">IFERROR(NOW()-F30,"")</f>
        <v>45988.790729513887</v>
      </c>
      <c r="H30" s="38"/>
      <c r="I30" s="154" t="str">
        <f>IFERROR(VLOOKUP(D30,DB!A:F,6,0),"")</f>
        <v/>
      </c>
      <c r="J30" s="154" t="str">
        <f>IFERROR(VLOOKUP(D30,DB!A:G,7,0),"")</f>
        <v/>
      </c>
      <c r="K30" s="37"/>
      <c r="L30" s="154" t="str">
        <f>IFERROR(VLOOKUP(D30,DB!A:I,9,0),"")</f>
        <v/>
      </c>
    </row>
    <row r="31" spans="1:12">
      <c r="A31" s="37"/>
      <c r="B31" s="154" t="str">
        <f>IFERROR(VLOOKUP(D31,DB!A:K,11,0),"")</f>
        <v/>
      </c>
      <c r="C31" s="37"/>
      <c r="D31" s="37"/>
      <c r="E31" s="37"/>
      <c r="F31" s="38"/>
      <c r="G31" s="144">
        <f ca="1">IFERROR(NOW()-F31,"")</f>
        <v>45988.790729513887</v>
      </c>
      <c r="H31" s="38"/>
      <c r="I31" s="154" t="str">
        <f>IFERROR(VLOOKUP(D31,DB!A:F,6,0),"")</f>
        <v/>
      </c>
      <c r="J31" s="154" t="str">
        <f>IFERROR(VLOOKUP(D31,DB!A:G,7,0),"")</f>
        <v/>
      </c>
      <c r="K31" s="37"/>
      <c r="L31" s="154" t="str">
        <f>IFERROR(VLOOKUP(D31,DB!A:I,9,0),"")</f>
        <v/>
      </c>
    </row>
    <row r="32" spans="1:12">
      <c r="A32" s="37"/>
      <c r="B32" s="154" t="str">
        <f>IFERROR(VLOOKUP(D32,DB!A:K,11,0),"")</f>
        <v/>
      </c>
      <c r="C32" s="37"/>
      <c r="D32" s="37"/>
      <c r="E32" s="37"/>
      <c r="F32" s="38"/>
      <c r="G32" s="144">
        <f ca="1">IFERROR(NOW()-F32,"")</f>
        <v>45988.790729513887</v>
      </c>
      <c r="H32" s="38"/>
      <c r="I32" s="154" t="str">
        <f>IFERROR(VLOOKUP(D32,DB!A:F,6,0),"")</f>
        <v/>
      </c>
      <c r="J32" s="154" t="str">
        <f>IFERROR(VLOOKUP(D32,DB!A:G,7,0),"")</f>
        <v/>
      </c>
      <c r="K32" s="37"/>
      <c r="L32" s="154" t="str">
        <f>IFERROR(VLOOKUP(D32,DB!A:I,9,0),"")</f>
        <v/>
      </c>
    </row>
    <row r="33" spans="1:12">
      <c r="A33" s="37"/>
      <c r="B33" s="154" t="str">
        <f>IFERROR(VLOOKUP(D33,DB!A:K,11,0),"")</f>
        <v/>
      </c>
      <c r="C33" s="37"/>
      <c r="D33" s="37"/>
      <c r="E33" s="37"/>
      <c r="F33" s="38"/>
      <c r="G33" s="144">
        <f ca="1">IFERROR(NOW()-F33,"")</f>
        <v>45988.790729513887</v>
      </c>
      <c r="H33" s="38"/>
      <c r="I33" s="154" t="str">
        <f>IFERROR(VLOOKUP(D33,DB!A:F,6,0),"")</f>
        <v/>
      </c>
      <c r="J33" s="154" t="str">
        <f>IFERROR(VLOOKUP(D33,DB!A:G,7,0),"")</f>
        <v/>
      </c>
      <c r="K33" s="37"/>
      <c r="L33" s="154" t="str">
        <f>IFERROR(VLOOKUP(D33,DB!A:I,9,0),"")</f>
        <v/>
      </c>
    </row>
    <row r="34" spans="1:12">
      <c r="A34" s="37"/>
      <c r="B34" s="154" t="str">
        <f>IFERROR(VLOOKUP(D34,DB!A:K,11,0),"")</f>
        <v/>
      </c>
      <c r="C34" s="37"/>
      <c r="D34" s="37"/>
      <c r="E34" s="37"/>
      <c r="F34" s="38"/>
      <c r="G34" s="144">
        <f ca="1">IFERROR(NOW()-F34,"")</f>
        <v>45988.790729513887</v>
      </c>
      <c r="H34" s="38"/>
      <c r="I34" s="154" t="str">
        <f>IFERROR(VLOOKUP(D34,DB!A:F,6,0),"")</f>
        <v/>
      </c>
      <c r="J34" s="154" t="str">
        <f>IFERROR(VLOOKUP(D34,DB!A:G,7,0),"")</f>
        <v/>
      </c>
      <c r="K34" s="37"/>
      <c r="L34" s="154" t="str">
        <f>IFERROR(VLOOKUP(D34,DB!A:I,9,0),"")</f>
        <v/>
      </c>
    </row>
    <row r="35" spans="1:12">
      <c r="A35" s="37"/>
      <c r="B35" s="154" t="str">
        <f>IFERROR(VLOOKUP(D35,DB!A:K,11,0),"")</f>
        <v/>
      </c>
      <c r="C35" s="37"/>
      <c r="D35" s="37"/>
      <c r="E35" s="37"/>
      <c r="F35" s="38"/>
      <c r="G35" s="144">
        <f ca="1">IFERROR(NOW()-F35,"")</f>
        <v>45988.790729513887</v>
      </c>
      <c r="H35" s="38"/>
      <c r="I35" s="154" t="str">
        <f>IFERROR(VLOOKUP(D35,DB!A:F,6,0),"")</f>
        <v/>
      </c>
      <c r="J35" s="154" t="str">
        <f>IFERROR(VLOOKUP(D35,DB!A:G,7,0),"")</f>
        <v/>
      </c>
      <c r="K35" s="37"/>
      <c r="L35" s="154" t="str">
        <f>IFERROR(VLOOKUP(D35,DB!A:I,9,0),"")</f>
        <v/>
      </c>
    </row>
    <row r="36" spans="1:12">
      <c r="A36" s="37"/>
      <c r="B36" s="154" t="str">
        <f>IFERROR(VLOOKUP(D36,DB!A:K,11,0),"")</f>
        <v/>
      </c>
      <c r="C36" s="37"/>
      <c r="D36" s="37"/>
      <c r="E36" s="37"/>
      <c r="F36" s="38"/>
      <c r="G36" s="144">
        <f ca="1">IFERROR(NOW()-F36,"")</f>
        <v>45988.790729513887</v>
      </c>
      <c r="H36" s="38"/>
      <c r="I36" s="154" t="str">
        <f>IFERROR(VLOOKUP(D36,DB!A:F,6,0),"")</f>
        <v/>
      </c>
      <c r="J36" s="154" t="str">
        <f>IFERROR(VLOOKUP(D36,DB!A:G,7,0),"")</f>
        <v/>
      </c>
      <c r="K36" s="37"/>
      <c r="L36" s="154" t="str">
        <f>IFERROR(VLOOKUP(D36,DB!A:I,9,0),"")</f>
        <v/>
      </c>
    </row>
    <row r="37" spans="1:12">
      <c r="A37" s="37"/>
      <c r="B37" s="154" t="str">
        <f>IFERROR(VLOOKUP(D37,DB!A:K,11,0),"")</f>
        <v/>
      </c>
      <c r="C37" s="37"/>
      <c r="D37" s="37"/>
      <c r="E37" s="37"/>
      <c r="F37" s="38"/>
      <c r="G37" s="144">
        <f ca="1">IFERROR(NOW()-F37,"")</f>
        <v>45988.790729513887</v>
      </c>
      <c r="H37" s="38"/>
      <c r="I37" s="154" t="str">
        <f>IFERROR(VLOOKUP(D37,DB!A:F,6,0),"")</f>
        <v/>
      </c>
      <c r="J37" s="154" t="str">
        <f>IFERROR(VLOOKUP(D37,DB!A:G,7,0),"")</f>
        <v/>
      </c>
      <c r="K37" s="37"/>
      <c r="L37" s="154" t="str">
        <f>IFERROR(VLOOKUP(D37,DB!A:I,9,0),"")</f>
        <v/>
      </c>
    </row>
    <row r="38" spans="1:12">
      <c r="A38" s="37"/>
      <c r="B38" s="154" t="str">
        <f>IFERROR(VLOOKUP(D38,DB!A:K,11,0),"")</f>
        <v/>
      </c>
      <c r="C38" s="37"/>
      <c r="D38" s="37"/>
      <c r="E38" s="37"/>
      <c r="F38" s="38"/>
      <c r="G38" s="144">
        <f ca="1">IFERROR(NOW()-F38,"")</f>
        <v>45988.790729513887</v>
      </c>
      <c r="H38" s="38"/>
      <c r="I38" s="154" t="str">
        <f>IFERROR(VLOOKUP(D38,DB!A:F,6,0),"")</f>
        <v/>
      </c>
      <c r="J38" s="154" t="str">
        <f>IFERROR(VLOOKUP(D38,DB!A:G,7,0),"")</f>
        <v/>
      </c>
      <c r="K38" s="37"/>
      <c r="L38" s="154" t="str">
        <f>IFERROR(VLOOKUP(D38,DB!A:I,9,0),"")</f>
        <v/>
      </c>
    </row>
    <row r="39" spans="1:12">
      <c r="A39" s="37"/>
      <c r="B39" s="154" t="str">
        <f>IFERROR(VLOOKUP(D39,DB!A:K,11,0),"")</f>
        <v/>
      </c>
      <c r="C39" s="37"/>
      <c r="D39" s="37"/>
      <c r="E39" s="37"/>
      <c r="F39" s="38"/>
      <c r="G39" s="144">
        <f ca="1">IFERROR(NOW()-F39,"")</f>
        <v>45988.790729513887</v>
      </c>
      <c r="H39" s="38"/>
      <c r="I39" s="154" t="str">
        <f>IFERROR(VLOOKUP(D39,DB!A:F,6,0),"")</f>
        <v/>
      </c>
      <c r="J39" s="154" t="str">
        <f>IFERROR(VLOOKUP(D39,DB!A:G,7,0),"")</f>
        <v/>
      </c>
      <c r="K39" s="37"/>
      <c r="L39" s="154" t="str">
        <f>IFERROR(VLOOKUP(D39,DB!A:I,9,0),"")</f>
        <v/>
      </c>
    </row>
    <row r="40" spans="1:12">
      <c r="A40" s="37"/>
      <c r="B40" s="154" t="str">
        <f>IFERROR(VLOOKUP(D40,DB!A:K,11,0),"")</f>
        <v/>
      </c>
      <c r="C40" s="37"/>
      <c r="D40" s="37"/>
      <c r="E40" s="37"/>
      <c r="F40" s="38"/>
      <c r="G40" s="144">
        <f ca="1">IFERROR(NOW()-F40,"")</f>
        <v>45988.790729513887</v>
      </c>
      <c r="H40" s="38"/>
      <c r="I40" s="154" t="str">
        <f>IFERROR(VLOOKUP(D40,DB!A:F,6,0),"")</f>
        <v/>
      </c>
      <c r="J40" s="154" t="str">
        <f>IFERROR(VLOOKUP(D40,DB!A:G,7,0),"")</f>
        <v/>
      </c>
      <c r="K40" s="37"/>
      <c r="L40" s="154" t="str">
        <f>IFERROR(VLOOKUP(D40,DB!A:I,9,0),"")</f>
        <v/>
      </c>
    </row>
    <row r="41" spans="1:12">
      <c r="A41" s="37"/>
      <c r="B41" s="154" t="str">
        <f>IFERROR(VLOOKUP(D41,DB!A:K,11,0),"")</f>
        <v/>
      </c>
      <c r="C41" s="37"/>
      <c r="D41" s="37"/>
      <c r="E41" s="37"/>
      <c r="F41" s="38"/>
      <c r="G41" s="144">
        <f ca="1">IFERROR(NOW()-F41,"")</f>
        <v>45988.790729513887</v>
      </c>
      <c r="H41" s="38"/>
      <c r="I41" s="154" t="str">
        <f>IFERROR(VLOOKUP(D41,DB!A:F,6,0),"")</f>
        <v/>
      </c>
      <c r="J41" s="154" t="str">
        <f>IFERROR(VLOOKUP(D41,DB!A:G,7,0),"")</f>
        <v/>
      </c>
      <c r="K41" s="37"/>
      <c r="L41" s="154" t="str">
        <f>IFERROR(VLOOKUP(D41,DB!A:I,9,0),"")</f>
        <v/>
      </c>
    </row>
    <row r="42" spans="1:12">
      <c r="A42" s="37"/>
      <c r="B42" s="154" t="str">
        <f>IFERROR(VLOOKUP(D42,DB!A:K,11,0),"")</f>
        <v/>
      </c>
      <c r="C42" s="37"/>
      <c r="D42" s="37"/>
      <c r="E42" s="37"/>
      <c r="F42" s="38"/>
      <c r="G42" s="144">
        <f ca="1">IFERROR(NOW()-F42,"")</f>
        <v>45988.790729513887</v>
      </c>
      <c r="H42" s="38"/>
      <c r="I42" s="154" t="str">
        <f>IFERROR(VLOOKUP(D42,DB!A:F,6,0),"")</f>
        <v/>
      </c>
      <c r="J42" s="154" t="str">
        <f>IFERROR(VLOOKUP(D42,DB!A:G,7,0),"")</f>
        <v/>
      </c>
      <c r="K42" s="37"/>
      <c r="L42" s="154" t="str">
        <f>IFERROR(VLOOKUP(D42,DB!A:I,9,0),"")</f>
        <v/>
      </c>
    </row>
    <row r="43" spans="1:12">
      <c r="A43" s="37"/>
      <c r="B43" s="154" t="str">
        <f>IFERROR(VLOOKUP(D43,DB!A:K,11,0),"")</f>
        <v/>
      </c>
      <c r="C43" s="37"/>
      <c r="D43" s="37"/>
      <c r="E43" s="37"/>
      <c r="F43" s="38"/>
      <c r="G43" s="144">
        <f ca="1">IFERROR(NOW()-F43,"")</f>
        <v>45988.790729513887</v>
      </c>
      <c r="H43" s="38"/>
      <c r="I43" s="154" t="str">
        <f>IFERROR(VLOOKUP(D43,DB!A:F,6,0),"")</f>
        <v/>
      </c>
      <c r="J43" s="154" t="str">
        <f>IFERROR(VLOOKUP(D43,DB!A:G,7,0),"")</f>
        <v/>
      </c>
      <c r="K43" s="37"/>
      <c r="L43" s="154" t="str">
        <f>IFERROR(VLOOKUP(D43,DB!A:I,9,0),"")</f>
        <v/>
      </c>
    </row>
    <row r="44" spans="1:12">
      <c r="A44" s="37"/>
      <c r="B44" s="154" t="str">
        <f>IFERROR(VLOOKUP(D44,DB!A:K,11,0),"")</f>
        <v/>
      </c>
      <c r="C44" s="37"/>
      <c r="D44" s="37"/>
      <c r="E44" s="37"/>
      <c r="F44" s="38"/>
      <c r="G44" s="144">
        <f ca="1">IFERROR(NOW()-F44,"")</f>
        <v>45988.790729513887</v>
      </c>
      <c r="H44" s="38"/>
      <c r="I44" s="154" t="str">
        <f>IFERROR(VLOOKUP(D44,DB!A:F,6,0),"")</f>
        <v/>
      </c>
      <c r="J44" s="154" t="str">
        <f>IFERROR(VLOOKUP(D44,DB!A:G,7,0),"")</f>
        <v/>
      </c>
      <c r="K44" s="37"/>
      <c r="L44" s="154" t="str">
        <f>IFERROR(VLOOKUP(D44,DB!A:I,9,0),"")</f>
        <v/>
      </c>
    </row>
    <row r="45" spans="1:12">
      <c r="A45" s="37"/>
      <c r="B45" s="154" t="str">
        <f>IFERROR(VLOOKUP(D45,DB!A:K,11,0),"")</f>
        <v/>
      </c>
      <c r="C45" s="37"/>
      <c r="D45" s="37"/>
      <c r="E45" s="37"/>
      <c r="F45" s="38"/>
      <c r="G45" s="144">
        <f ca="1">IFERROR(NOW()-F45,"")</f>
        <v>45988.790729513887</v>
      </c>
      <c r="H45" s="38"/>
      <c r="I45" s="154" t="str">
        <f>IFERROR(VLOOKUP(D45,DB!A:F,6,0),"")</f>
        <v/>
      </c>
      <c r="J45" s="154" t="str">
        <f>IFERROR(VLOOKUP(D45,DB!A:G,7,0),"")</f>
        <v/>
      </c>
      <c r="K45" s="37"/>
      <c r="L45" s="154" t="str">
        <f>IFERROR(VLOOKUP(D45,DB!A:I,9,0),"")</f>
        <v/>
      </c>
    </row>
    <row r="46" spans="1:12">
      <c r="A46" s="37"/>
      <c r="B46" s="154" t="str">
        <f>IFERROR(VLOOKUP(D46,DB!A:K,11,0),"")</f>
        <v/>
      </c>
      <c r="C46" s="37"/>
      <c r="D46" s="37"/>
      <c r="E46" s="37"/>
      <c r="F46" s="38"/>
      <c r="G46" s="144">
        <f ca="1">IFERROR(NOW()-F46,"")</f>
        <v>45988.790729513887</v>
      </c>
      <c r="H46" s="38"/>
      <c r="I46" s="154" t="str">
        <f>IFERROR(VLOOKUP(D46,DB!A:F,6,0),"")</f>
        <v/>
      </c>
      <c r="J46" s="154" t="str">
        <f>IFERROR(VLOOKUP(D46,DB!A:G,7,0),"")</f>
        <v/>
      </c>
      <c r="K46" s="37"/>
      <c r="L46" s="154" t="str">
        <f>IFERROR(VLOOKUP(D46,DB!A:I,9,0),"")</f>
        <v/>
      </c>
    </row>
    <row r="47" spans="1:12">
      <c r="A47" s="37"/>
      <c r="B47" s="154" t="str">
        <f>IFERROR(VLOOKUP(D47,DB!A:K,11,0),"")</f>
        <v/>
      </c>
      <c r="C47" s="37"/>
      <c r="D47" s="37"/>
      <c r="E47" s="37"/>
      <c r="F47" s="38"/>
      <c r="G47" s="144">
        <f ca="1">IFERROR(NOW()-F47,"")</f>
        <v>45988.790729513887</v>
      </c>
      <c r="H47" s="38"/>
      <c r="I47" s="154" t="str">
        <f>IFERROR(VLOOKUP(D47,DB!A:F,6,0),"")</f>
        <v/>
      </c>
      <c r="J47" s="154" t="str">
        <f>IFERROR(VLOOKUP(D47,DB!A:G,7,0),"")</f>
        <v/>
      </c>
      <c r="K47" s="37"/>
      <c r="L47" s="154" t="str">
        <f>IFERROR(VLOOKUP(D47,DB!A:I,9,0),"")</f>
        <v/>
      </c>
    </row>
    <row r="48" spans="1:12">
      <c r="A48" s="37"/>
      <c r="B48" s="154" t="str">
        <f>IFERROR(VLOOKUP(D48,DB!A:K,11,0),"")</f>
        <v/>
      </c>
      <c r="C48" s="37"/>
      <c r="D48" s="37"/>
      <c r="E48" s="37"/>
      <c r="F48" s="38"/>
      <c r="G48" s="144">
        <f ca="1">IFERROR(NOW()-F48,"")</f>
        <v>45988.790729513887</v>
      </c>
      <c r="H48" s="38"/>
      <c r="I48" s="154" t="str">
        <f>IFERROR(VLOOKUP(D48,DB!A:F,6,0),"")</f>
        <v/>
      </c>
      <c r="J48" s="154" t="str">
        <f>IFERROR(VLOOKUP(D48,DB!A:G,7,0),"")</f>
        <v/>
      </c>
      <c r="K48" s="37"/>
      <c r="L48" s="154" t="str">
        <f>IFERROR(VLOOKUP(D48,DB!A:I,9,0),"")</f>
        <v/>
      </c>
    </row>
    <row r="49" spans="1:12">
      <c r="A49" s="37"/>
      <c r="B49" s="154" t="str">
        <f>IFERROR(VLOOKUP(D49,DB!A:K,11,0),"")</f>
        <v/>
      </c>
      <c r="C49" s="37"/>
      <c r="D49" s="37"/>
      <c r="E49" s="37"/>
      <c r="F49" s="38"/>
      <c r="G49" s="144">
        <f ca="1">IFERROR(NOW()-F49,"")</f>
        <v>45988.790729513887</v>
      </c>
      <c r="H49" s="38"/>
      <c r="I49" s="154" t="str">
        <f>IFERROR(VLOOKUP(D49,DB!A:F,6,0),"")</f>
        <v/>
      </c>
      <c r="J49" s="154" t="str">
        <f>IFERROR(VLOOKUP(D49,DB!A:G,7,0),"")</f>
        <v/>
      </c>
      <c r="K49" s="37"/>
      <c r="L49" s="154" t="str">
        <f>IFERROR(VLOOKUP(D49,DB!A:I,9,0),"")</f>
        <v/>
      </c>
    </row>
    <row r="50" spans="1:12">
      <c r="A50" s="37"/>
      <c r="B50" s="154" t="str">
        <f>IFERROR(VLOOKUP(D50,DB!A:K,11,0),"")</f>
        <v/>
      </c>
      <c r="C50" s="37"/>
      <c r="D50" s="37"/>
      <c r="E50" s="37"/>
      <c r="F50" s="38"/>
      <c r="G50" s="144">
        <f ca="1">IFERROR(NOW()-F50,"")</f>
        <v>45988.790729513887</v>
      </c>
      <c r="H50" s="38"/>
      <c r="I50" s="154" t="str">
        <f>IFERROR(VLOOKUP(D50,DB!A:F,6,0),"")</f>
        <v/>
      </c>
      <c r="J50" s="154" t="str">
        <f>IFERROR(VLOOKUP(D50,DB!A:G,7,0),"")</f>
        <v/>
      </c>
      <c r="K50" s="37"/>
      <c r="L50" s="154" t="str">
        <f>IFERROR(VLOOKUP(D50,DB!A:I,9,0),"")</f>
        <v/>
      </c>
    </row>
    <row r="51" spans="1:12">
      <c r="A51" s="37"/>
      <c r="B51" s="154" t="str">
        <f>IFERROR(VLOOKUP(D51,DB!A:K,11,0),"")</f>
        <v/>
      </c>
      <c r="C51" s="37"/>
      <c r="D51" s="37"/>
      <c r="E51" s="37"/>
      <c r="F51" s="38"/>
      <c r="G51" s="144">
        <f ca="1">IFERROR(NOW()-F51,"")</f>
        <v>45988.790729513887</v>
      </c>
      <c r="H51" s="38"/>
      <c r="I51" s="154" t="str">
        <f>IFERROR(VLOOKUP(D51,DB!A:F,6,0),"")</f>
        <v/>
      </c>
      <c r="J51" s="154" t="str">
        <f>IFERROR(VLOOKUP(D51,DB!A:G,7,0),"")</f>
        <v/>
      </c>
      <c r="K51" s="37"/>
      <c r="L51" s="154" t="str">
        <f>IFERROR(VLOOKUP(D51,DB!A:I,9,0),"")</f>
        <v/>
      </c>
    </row>
    <row r="52" spans="1:12">
      <c r="A52" s="37"/>
      <c r="B52" s="154" t="str">
        <f>IFERROR(VLOOKUP(D52,DB!A:K,11,0),"")</f>
        <v/>
      </c>
      <c r="C52" s="37"/>
      <c r="D52" s="37"/>
      <c r="E52" s="37"/>
      <c r="F52" s="38"/>
      <c r="G52" s="144">
        <f ca="1">IFERROR(NOW()-F52,"")</f>
        <v>45988.790729513887</v>
      </c>
      <c r="H52" s="38"/>
      <c r="I52" s="154" t="str">
        <f>IFERROR(VLOOKUP(D52,DB!A:F,6,0),"")</f>
        <v/>
      </c>
      <c r="J52" s="154" t="str">
        <f>IFERROR(VLOOKUP(D52,DB!A:G,7,0),"")</f>
        <v/>
      </c>
      <c r="K52" s="37"/>
      <c r="L52" s="154" t="str">
        <f>IFERROR(VLOOKUP(D52,DB!A:I,9,0),"")</f>
        <v/>
      </c>
    </row>
    <row r="53" spans="1:12">
      <c r="A53" s="37"/>
      <c r="B53" s="154" t="str">
        <f>IFERROR(VLOOKUP(D53,DB!A:K,11,0),"")</f>
        <v/>
      </c>
      <c r="C53" s="37"/>
      <c r="D53" s="37"/>
      <c r="E53" s="37"/>
      <c r="F53" s="38"/>
      <c r="G53" s="144">
        <f ca="1">IFERROR(NOW()-F53,"")</f>
        <v>45988.790729513887</v>
      </c>
      <c r="H53" s="38"/>
      <c r="I53" s="154" t="str">
        <f>IFERROR(VLOOKUP(D53,DB!A:F,6,0),"")</f>
        <v/>
      </c>
      <c r="J53" s="154" t="str">
        <f>IFERROR(VLOOKUP(D53,DB!A:G,7,0),"")</f>
        <v/>
      </c>
      <c r="K53" s="37"/>
      <c r="L53" s="154" t="str">
        <f>IFERROR(VLOOKUP(D53,DB!A:I,9,0),"")</f>
        <v/>
      </c>
    </row>
    <row r="54" spans="1:12">
      <c r="A54" s="103"/>
      <c r="B54" s="103"/>
      <c r="C54" s="103"/>
      <c r="D54" s="103"/>
      <c r="E54" s="103"/>
      <c r="F54" s="147"/>
      <c r="G54" s="105"/>
      <c r="H54" s="147"/>
      <c r="I54" s="103"/>
      <c r="J54" s="103"/>
      <c r="K54" s="103"/>
      <c r="L54" s="103"/>
    </row>
    <row r="55" spans="1:12">
      <c r="A55" s="103"/>
      <c r="B55" s="103"/>
      <c r="C55" s="103"/>
      <c r="D55" s="103"/>
      <c r="E55" s="103"/>
      <c r="F55" s="147"/>
      <c r="G55" s="105"/>
      <c r="H55" s="147"/>
      <c r="I55" s="103"/>
      <c r="J55" s="103"/>
      <c r="K55" s="103"/>
      <c r="L55" s="103"/>
    </row>
    <row r="56" spans="1:12">
      <c r="A56" s="103"/>
      <c r="B56" s="103"/>
      <c r="C56" s="103"/>
      <c r="D56" s="103"/>
      <c r="E56" s="103"/>
      <c r="F56" s="147"/>
      <c r="G56" s="105"/>
      <c r="H56" s="147"/>
      <c r="I56" s="103"/>
      <c r="J56" s="103"/>
      <c r="K56" s="103"/>
      <c r="L56" s="103"/>
    </row>
    <row r="57" spans="1:12">
      <c r="A57" s="103"/>
      <c r="B57" s="103"/>
      <c r="C57" s="103"/>
      <c r="D57" s="103"/>
      <c r="E57" s="103"/>
      <c r="F57" s="147"/>
      <c r="G57" s="105"/>
      <c r="H57" s="147"/>
      <c r="I57" s="103"/>
      <c r="J57" s="103"/>
      <c r="K57" s="103"/>
      <c r="L57" s="103"/>
    </row>
    <row r="58" spans="1:12">
      <c r="A58" s="103"/>
      <c r="B58" s="103"/>
      <c r="C58" s="103"/>
      <c r="D58" s="103"/>
      <c r="E58" s="103"/>
      <c r="F58" s="147"/>
      <c r="G58" s="105"/>
      <c r="H58" s="147"/>
      <c r="I58" s="103"/>
      <c r="J58" s="103"/>
      <c r="K58" s="103"/>
      <c r="L58" s="103"/>
    </row>
    <row r="59" spans="1:12">
      <c r="A59" s="103"/>
      <c r="B59" s="103"/>
      <c r="C59" s="103"/>
      <c r="D59" s="103"/>
      <c r="E59" s="103"/>
      <c r="F59" s="147"/>
      <c r="G59" s="105"/>
      <c r="H59" s="147"/>
      <c r="I59" s="103"/>
      <c r="J59" s="103"/>
      <c r="K59" s="103"/>
      <c r="L59" s="103"/>
    </row>
    <row r="60" spans="1:12">
      <c r="A60" s="103"/>
      <c r="B60" s="103"/>
      <c r="C60" s="103"/>
      <c r="D60" s="103"/>
      <c r="E60" s="103"/>
      <c r="F60" s="147"/>
      <c r="G60" s="105"/>
      <c r="H60" s="147"/>
      <c r="I60" s="103"/>
      <c r="J60" s="103"/>
      <c r="K60" s="103"/>
      <c r="L60" s="103"/>
    </row>
    <row r="61" spans="1:12">
      <c r="A61" s="103"/>
      <c r="B61" s="103"/>
      <c r="C61" s="103"/>
      <c r="D61" s="103"/>
      <c r="E61" s="103"/>
      <c r="F61" s="147"/>
      <c r="G61" s="105"/>
      <c r="H61" s="147"/>
      <c r="I61" s="103"/>
      <c r="J61" s="103"/>
      <c r="K61" s="103"/>
      <c r="L61" s="103"/>
    </row>
    <row r="62" spans="1:12">
      <c r="A62" s="103"/>
      <c r="B62" s="103"/>
      <c r="C62" s="103"/>
      <c r="D62" s="103"/>
      <c r="E62" s="103"/>
      <c r="F62" s="147"/>
      <c r="G62" s="105"/>
      <c r="H62" s="147"/>
      <c r="I62" s="103"/>
      <c r="J62" s="103"/>
      <c r="K62" s="103"/>
      <c r="L62" s="103"/>
    </row>
  </sheetData>
  <dataValidations count="2">
    <dataValidation allowBlank="1" showInputMessage="1" showErrorMessage="1" sqref="E1" xr:uid="{920C6338-E771-4DAE-8C89-92A9093EA4DE}"/>
    <dataValidation type="list" allowBlank="1" showInputMessage="1" showErrorMessage="1" sqref="E2:E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7"/>
  <sheetViews>
    <sheetView tabSelected="1" workbookViewId="0">
      <selection activeCell="E5" sqref="E5"/>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80" t="s">
        <v>39126</v>
      </c>
      <c r="B2" s="80" t="s">
        <v>5398</v>
      </c>
      <c r="C2" s="125">
        <v>1</v>
      </c>
      <c r="D2" s="124" t="s">
        <v>35266</v>
      </c>
      <c r="E2" s="152"/>
      <c r="F2"/>
      <c r="G2" s="72">
        <f t="shared" ref="G2:G3" ca="1" si="0">IFERROR(NOW()-F2,"-")</f>
        <v>45988.790729513887</v>
      </c>
      <c r="H2" s="153">
        <v>45988.686666666668</v>
      </c>
      <c r="I2" s="124" t="str">
        <f>IFERROR(VLOOKUP(D2,DB!A:F,6,0),"")</f>
        <v>Generator-SG</v>
      </c>
      <c r="J2" s="150" t="str">
        <f>IFERROR(VLOOKUP(D2,DB!A:G,7,0),"")</f>
        <v>Dead</v>
      </c>
      <c r="K2" s="127" t="s">
        <v>39127</v>
      </c>
      <c r="L2" s="151" t="str">
        <f>IFERROR(VLOOKUP(D2,DB!A:I,9,0),"")</f>
        <v>Latis</v>
      </c>
    </row>
    <row r="3" spans="1:16382" ht="31.5" customHeight="1">
      <c r="A3" s="159" t="s">
        <v>39126</v>
      </c>
      <c r="B3" s="124" t="str">
        <f>IFERROR(VLOOKUP(D3,DB!A:K,11,0),"")</f>
        <v>R6</v>
      </c>
      <c r="C3" s="125">
        <v>1</v>
      </c>
      <c r="D3" s="124" t="s">
        <v>34130</v>
      </c>
      <c r="E3" s="124"/>
      <c r="F3" s="126"/>
      <c r="G3" s="72">
        <f t="shared" ca="1" si="0"/>
        <v>45988.790729513887</v>
      </c>
      <c r="H3" s="126">
        <v>45988.779768518521</v>
      </c>
      <c r="I3" s="124" t="str">
        <f>IFERROR(VLOOKUP(D3,DB!A:F,6,0),"")</f>
        <v>SCECO</v>
      </c>
      <c r="J3" s="124" t="str">
        <f>IFERROR(VLOOKUP(D3,DB!A:G,7,0),"")</f>
        <v>Dead</v>
      </c>
      <c r="K3" s="127" t="s">
        <v>39128</v>
      </c>
      <c r="L3" s="128" t="str">
        <f>IFERROR(VLOOKUP(D3,DB!A:I,9,0),"")</f>
        <v>Latis</v>
      </c>
    </row>
    <row r="4" spans="1:16382" ht="31.5" customHeight="1">
      <c r="A4" s="123"/>
      <c r="B4" s="124" t="str">
        <f>IFERROR(VLOOKUP(D4,DB!A:K,11,0),"")</f>
        <v/>
      </c>
      <c r="C4" s="125"/>
      <c r="D4" s="124"/>
      <c r="E4" s="106"/>
      <c r="F4" s="126"/>
      <c r="G4" s="72">
        <f ca="1">IFERROR(NOW()-F4,"-")</f>
        <v>45988.790729513887</v>
      </c>
      <c r="H4" s="126"/>
      <c r="I4" s="124" t="str">
        <f>IFERROR(VLOOKUP(D4,DB!A:F,6,0),"")</f>
        <v/>
      </c>
      <c r="J4" s="124" t="str">
        <f>IFERROR(VLOOKUP(D4,DB!A:G,7,0),"")</f>
        <v/>
      </c>
      <c r="K4" s="127"/>
      <c r="L4" s="128" t="str">
        <f>IFERROR(VLOOKUP(D4,DB!A:I,9,0),"")</f>
        <v/>
      </c>
    </row>
    <row r="5" spans="1:16382" ht="31.5" customHeight="1">
      <c r="A5" s="123"/>
      <c r="B5" s="124" t="str">
        <f>IFERROR(VLOOKUP(D5,DB!A:K,11,0),"")</f>
        <v/>
      </c>
      <c r="C5" s="125"/>
      <c r="D5" s="124"/>
      <c r="E5" s="106"/>
      <c r="F5" s="126"/>
      <c r="G5" s="72">
        <f ca="1">IFERROR(NOW()-F5,"-")</f>
        <v>45988.790729513887</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45988.790729513887</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ca="1">IFERROR(NOW()-F7,"-")</f>
        <v>45988.790729513887</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2"/>
      <c r="E8" s="106"/>
      <c r="F8" s="126"/>
      <c r="G8" s="72">
        <f ca="1">IFERROR(NOW()-F8,"-")</f>
        <v>45988.790729513887</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45988.790729513887</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07"/>
      <c r="G10" s="72">
        <f ca="1">IFERROR(NOW()-F10,"-")</f>
        <v>45988.790729513887</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45988.790729513887</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45988.790729513887</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45988.790729513887</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45988.790729513887</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2"/>
      <c r="E15" s="106"/>
      <c r="F15" s="126"/>
      <c r="G15" s="72">
        <f ca="1">IFERROR(NOW()-F15,"-")</f>
        <v>45988.790729513887</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45988.790729513887</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45988.790729513887</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45988.790729513887</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45988.790729513887</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45988.790729513887</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45988.790729513887</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2"/>
      <c r="E22" s="106"/>
      <c r="F22" s="126"/>
      <c r="G22" s="72">
        <f ca="1">IFERROR(NOW()-F22,"-")</f>
        <v>45988.790729513887</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45988.790729513887</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45988.790729513887</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45988.790729513887</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45988.790729513887</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45988.790729513887</v>
      </c>
      <c r="H27" s="126"/>
      <c r="I27" s="124" t="str">
        <f>IFERROR(VLOOKUP(D27,DB!A:F,6,0),"")</f>
        <v/>
      </c>
      <c r="J27" s="124" t="str">
        <f>IFERROR(VLOOKUP(D27,DB!A:G,7,0),"")</f>
        <v/>
      </c>
      <c r="K27" s="127"/>
      <c r="L27" s="128" t="str">
        <f>IFERROR(VLOOKUP(D27,DB!A:I,9,0),"")</f>
        <v/>
      </c>
    </row>
  </sheetData>
  <dataValidations count="2">
    <dataValidation allowBlank="1" showInputMessage="1" showErrorMessage="1" sqref="E1" xr:uid="{9E1BC488-8814-4F8A-8DBE-742B3278AB71}"/>
    <dataValidation type="list" allowBlank="1" showInputMessage="1" showErrorMessage="1" sqref="E4:E27 E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2025-11-27T15:59:32Z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